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AAA_Práce_2023\KSUSV 9 Května\Export\Rozpočet\S\"/>
    </mc:Choice>
  </mc:AlternateContent>
  <xr:revisionPtr revIDLastSave="0" documentId="8_{D73B194F-4866-4877-9774-4A09B67FF10E}" xr6:coauthVersionLast="47" xr6:coauthVersionMax="47" xr10:uidLastSave="{00000000-0000-0000-0000-000000000000}"/>
  <bookViews>
    <workbookView xWindow="3480" yWindow="2304" windowWidth="16404" windowHeight="942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100 01 Pol" sheetId="12" r:id="rId4"/>
    <sheet name="SO 110 01 Pol" sheetId="13" r:id="rId5"/>
    <sheet name="SO 120 01 Pol" sheetId="14" r:id="rId6"/>
    <sheet name="SO 800 01 Pol" sheetId="15" r:id="rId7"/>
  </sheets>
  <externalReferences>
    <externalReference r:id="rId8"/>
  </externalReferences>
  <definedNames>
    <definedName name="CelkemDPHVypocet" localSheetId="1">Stavba!$H$49</definedName>
    <definedName name="CenaCelkem">Stavba!$G$29</definedName>
    <definedName name="CenaCelkemBezDPH">Stavba!$G$28</definedName>
    <definedName name="CenaCelkemVypocet" localSheetId="1">Stavba!$I$49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100 01 Pol'!$1:$7</definedName>
    <definedName name="_xlnm.Print_Titles" localSheetId="4">'SO 110 01 Pol'!$1:$7</definedName>
    <definedName name="_xlnm.Print_Titles" localSheetId="5">'SO 120 01 Pol'!$1:$7</definedName>
    <definedName name="_xlnm.Print_Titles" localSheetId="6">'SO 800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100 01 Pol'!$A$1:$X$104</definedName>
    <definedName name="_xlnm.Print_Area" localSheetId="4">'SO 110 01 Pol'!$A$1:$X$127</definedName>
    <definedName name="_xlnm.Print_Area" localSheetId="5">'SO 120 01 Pol'!$A$1:$X$108</definedName>
    <definedName name="_xlnm.Print_Area" localSheetId="6">'SO 800 01 Pol'!$A$1:$X$71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Stavba!$F$49</definedName>
    <definedName name="ZakladDPHZakl">Stavba!$G$25</definedName>
    <definedName name="ZakladDPHZaklVypocet" localSheetId="1">Stavba!$G$49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39" i="1"/>
  <c r="F39" i="1"/>
  <c r="G70" i="15"/>
  <c r="BA62" i="15"/>
  <c r="BA57" i="15"/>
  <c r="BA47" i="15"/>
  <c r="BA25" i="15"/>
  <c r="BA17" i="15"/>
  <c r="BA12" i="15"/>
  <c r="G9" i="15"/>
  <c r="M9" i="15" s="1"/>
  <c r="I9" i="15"/>
  <c r="I8" i="15" s="1"/>
  <c r="K9" i="15"/>
  <c r="K8" i="15" s="1"/>
  <c r="O9" i="15"/>
  <c r="Q9" i="15"/>
  <c r="Q8" i="15" s="1"/>
  <c r="V9" i="15"/>
  <c r="V8" i="15" s="1"/>
  <c r="G11" i="15"/>
  <c r="I11" i="15"/>
  <c r="K11" i="15"/>
  <c r="M11" i="15"/>
  <c r="O11" i="15"/>
  <c r="Q11" i="15"/>
  <c r="V11" i="15"/>
  <c r="G16" i="15"/>
  <c r="I16" i="15"/>
  <c r="K16" i="15"/>
  <c r="M16" i="15"/>
  <c r="O16" i="15"/>
  <c r="Q16" i="15"/>
  <c r="V16" i="15"/>
  <c r="G23" i="15"/>
  <c r="AF70" i="15" s="1"/>
  <c r="I23" i="15"/>
  <c r="K23" i="15"/>
  <c r="O23" i="15"/>
  <c r="O8" i="15" s="1"/>
  <c r="Q23" i="15"/>
  <c r="V23" i="15"/>
  <c r="G32" i="15"/>
  <c r="M32" i="15" s="1"/>
  <c r="I32" i="15"/>
  <c r="K32" i="15"/>
  <c r="O32" i="15"/>
  <c r="Q32" i="15"/>
  <c r="V32" i="15"/>
  <c r="G36" i="15"/>
  <c r="I36" i="15"/>
  <c r="K36" i="15"/>
  <c r="M36" i="15"/>
  <c r="O36" i="15"/>
  <c r="Q36" i="15"/>
  <c r="V36" i="15"/>
  <c r="G50" i="15"/>
  <c r="I50" i="15"/>
  <c r="K50" i="15"/>
  <c r="M50" i="15"/>
  <c r="O50" i="15"/>
  <c r="Q50" i="15"/>
  <c r="V50" i="15"/>
  <c r="G54" i="15"/>
  <c r="M54" i="15" s="1"/>
  <c r="I54" i="15"/>
  <c r="K54" i="15"/>
  <c r="O54" i="15"/>
  <c r="Q54" i="15"/>
  <c r="V54" i="15"/>
  <c r="G61" i="15"/>
  <c r="I61" i="15"/>
  <c r="K61" i="15"/>
  <c r="M61" i="15"/>
  <c r="O61" i="15"/>
  <c r="Q61" i="15"/>
  <c r="V61" i="15"/>
  <c r="G66" i="15"/>
  <c r="M66" i="15" s="1"/>
  <c r="I66" i="15"/>
  <c r="K66" i="15"/>
  <c r="O66" i="15"/>
  <c r="Q66" i="15"/>
  <c r="V66" i="15"/>
  <c r="AE70" i="15"/>
  <c r="G107" i="14"/>
  <c r="BA82" i="14"/>
  <c r="BA79" i="14"/>
  <c r="BA75" i="14"/>
  <c r="BA49" i="14"/>
  <c r="BA47" i="14"/>
  <c r="BA39" i="14"/>
  <c r="BA37" i="14"/>
  <c r="BA27" i="14"/>
  <c r="BA26" i="14"/>
  <c r="BA25" i="14"/>
  <c r="BA21" i="14"/>
  <c r="BA18" i="14"/>
  <c r="BA10" i="14"/>
  <c r="G8" i="14"/>
  <c r="O8" i="14"/>
  <c r="G9" i="14"/>
  <c r="M9" i="14" s="1"/>
  <c r="M8" i="14" s="1"/>
  <c r="I9" i="14"/>
  <c r="I8" i="14" s="1"/>
  <c r="K9" i="14"/>
  <c r="K8" i="14" s="1"/>
  <c r="O9" i="14"/>
  <c r="Q9" i="14"/>
  <c r="Q8" i="14" s="1"/>
  <c r="V9" i="14"/>
  <c r="V8" i="14" s="1"/>
  <c r="G13" i="14"/>
  <c r="I13" i="14"/>
  <c r="K13" i="14"/>
  <c r="M13" i="14"/>
  <c r="O13" i="14"/>
  <c r="Q13" i="14"/>
  <c r="V13" i="14"/>
  <c r="G17" i="14"/>
  <c r="I17" i="14"/>
  <c r="K17" i="14"/>
  <c r="M17" i="14"/>
  <c r="O17" i="14"/>
  <c r="Q17" i="14"/>
  <c r="V17" i="14"/>
  <c r="G32" i="14"/>
  <c r="M32" i="14" s="1"/>
  <c r="I32" i="14"/>
  <c r="I31" i="14" s="1"/>
  <c r="K32" i="14"/>
  <c r="K31" i="14" s="1"/>
  <c r="O32" i="14"/>
  <c r="Q32" i="14"/>
  <c r="Q31" i="14" s="1"/>
  <c r="V32" i="14"/>
  <c r="V31" i="14" s="1"/>
  <c r="G42" i="14"/>
  <c r="I42" i="14"/>
  <c r="K42" i="14"/>
  <c r="M42" i="14"/>
  <c r="O42" i="14"/>
  <c r="Q42" i="14"/>
  <c r="V42" i="14"/>
  <c r="G52" i="14"/>
  <c r="I52" i="14"/>
  <c r="K52" i="14"/>
  <c r="M52" i="14"/>
  <c r="O52" i="14"/>
  <c r="Q52" i="14"/>
  <c r="V52" i="14"/>
  <c r="G59" i="14"/>
  <c r="M59" i="14" s="1"/>
  <c r="I59" i="14"/>
  <c r="K59" i="14"/>
  <c r="O59" i="14"/>
  <c r="O31" i="14" s="1"/>
  <c r="Q59" i="14"/>
  <c r="V59" i="14"/>
  <c r="G65" i="14"/>
  <c r="M65" i="14" s="1"/>
  <c r="I65" i="14"/>
  <c r="K65" i="14"/>
  <c r="O65" i="14"/>
  <c r="Q65" i="14"/>
  <c r="V65" i="14"/>
  <c r="K73" i="14"/>
  <c r="V73" i="14"/>
  <c r="G74" i="14"/>
  <c r="I74" i="14"/>
  <c r="I73" i="14" s="1"/>
  <c r="K74" i="14"/>
  <c r="M74" i="14"/>
  <c r="O74" i="14"/>
  <c r="Q74" i="14"/>
  <c r="Q73" i="14" s="1"/>
  <c r="V74" i="14"/>
  <c r="G81" i="14"/>
  <c r="M81" i="14" s="1"/>
  <c r="I81" i="14"/>
  <c r="K81" i="14"/>
  <c r="O81" i="14"/>
  <c r="O73" i="14" s="1"/>
  <c r="Q81" i="14"/>
  <c r="V81" i="14"/>
  <c r="G84" i="14"/>
  <c r="I84" i="14"/>
  <c r="K84" i="14"/>
  <c r="M84" i="14"/>
  <c r="O84" i="14"/>
  <c r="Q84" i="14"/>
  <c r="V84" i="14"/>
  <c r="K87" i="14"/>
  <c r="V87" i="14"/>
  <c r="G88" i="14"/>
  <c r="I88" i="14"/>
  <c r="I87" i="14" s="1"/>
  <c r="K88" i="14"/>
  <c r="M88" i="14"/>
  <c r="O88" i="14"/>
  <c r="Q88" i="14"/>
  <c r="Q87" i="14" s="1"/>
  <c r="V88" i="14"/>
  <c r="G97" i="14"/>
  <c r="M97" i="14" s="1"/>
  <c r="I97" i="14"/>
  <c r="K97" i="14"/>
  <c r="O97" i="14"/>
  <c r="O87" i="14" s="1"/>
  <c r="Q97" i="14"/>
  <c r="V97" i="14"/>
  <c r="I101" i="14"/>
  <c r="Q101" i="14"/>
  <c r="G102" i="14"/>
  <c r="G101" i="14" s="1"/>
  <c r="I102" i="14"/>
  <c r="K102" i="14"/>
  <c r="K101" i="14" s="1"/>
  <c r="O102" i="14"/>
  <c r="O101" i="14" s="1"/>
  <c r="Q102" i="14"/>
  <c r="V102" i="14"/>
  <c r="V101" i="14" s="1"/>
  <c r="AE107" i="14"/>
  <c r="G126" i="13"/>
  <c r="BA110" i="13"/>
  <c r="BA107" i="13"/>
  <c r="BA103" i="13"/>
  <c r="BA69" i="13"/>
  <c r="BA67" i="13"/>
  <c r="BA59" i="13"/>
  <c r="BA57" i="13"/>
  <c r="BA49" i="13"/>
  <c r="BA47" i="13"/>
  <c r="BA39" i="13"/>
  <c r="BA37" i="13"/>
  <c r="BA27" i="13"/>
  <c r="BA26" i="13"/>
  <c r="BA25" i="13"/>
  <c r="BA21" i="13"/>
  <c r="BA18" i="13"/>
  <c r="BA10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13" i="13"/>
  <c r="I13" i="13"/>
  <c r="K13" i="13"/>
  <c r="M13" i="13"/>
  <c r="O13" i="13"/>
  <c r="Q13" i="13"/>
  <c r="V13" i="13"/>
  <c r="G17" i="13"/>
  <c r="I17" i="13"/>
  <c r="K17" i="13"/>
  <c r="M17" i="13"/>
  <c r="O17" i="13"/>
  <c r="Q17" i="13"/>
  <c r="V17" i="13"/>
  <c r="G31" i="13"/>
  <c r="G32" i="13"/>
  <c r="I32" i="13"/>
  <c r="I31" i="13" s="1"/>
  <c r="K32" i="13"/>
  <c r="K31" i="13" s="1"/>
  <c r="M32" i="13"/>
  <c r="O32" i="13"/>
  <c r="Q32" i="13"/>
  <c r="Q31" i="13" s="1"/>
  <c r="V32" i="13"/>
  <c r="V31" i="13" s="1"/>
  <c r="G42" i="13"/>
  <c r="M42" i="13" s="1"/>
  <c r="I42" i="13"/>
  <c r="K42" i="13"/>
  <c r="O42" i="13"/>
  <c r="Q42" i="13"/>
  <c r="V42" i="13"/>
  <c r="G52" i="13"/>
  <c r="I52" i="13"/>
  <c r="K52" i="13"/>
  <c r="M52" i="13"/>
  <c r="O52" i="13"/>
  <c r="Q52" i="13"/>
  <c r="V52" i="13"/>
  <c r="G62" i="13"/>
  <c r="M62" i="13" s="1"/>
  <c r="I62" i="13"/>
  <c r="K62" i="13"/>
  <c r="O62" i="13"/>
  <c r="O31" i="13" s="1"/>
  <c r="Q62" i="13"/>
  <c r="V62" i="13"/>
  <c r="G72" i="13"/>
  <c r="I72" i="13"/>
  <c r="K72" i="13"/>
  <c r="M72" i="13"/>
  <c r="O72" i="13"/>
  <c r="Q72" i="13"/>
  <c r="V72" i="13"/>
  <c r="G79" i="13"/>
  <c r="M79" i="13" s="1"/>
  <c r="I79" i="13"/>
  <c r="K79" i="13"/>
  <c r="O79" i="13"/>
  <c r="Q79" i="13"/>
  <c r="V79" i="13"/>
  <c r="G85" i="13"/>
  <c r="I85" i="13"/>
  <c r="K85" i="13"/>
  <c r="M85" i="13"/>
  <c r="O85" i="13"/>
  <c r="Q85" i="13"/>
  <c r="V85" i="13"/>
  <c r="G93" i="13"/>
  <c r="M93" i="13" s="1"/>
  <c r="I93" i="13"/>
  <c r="K93" i="13"/>
  <c r="O93" i="13"/>
  <c r="Q93" i="13"/>
  <c r="V93" i="13"/>
  <c r="I101" i="13"/>
  <c r="Q101" i="13"/>
  <c r="G102" i="13"/>
  <c r="M102" i="13" s="1"/>
  <c r="I102" i="13"/>
  <c r="K102" i="13"/>
  <c r="K101" i="13" s="1"/>
  <c r="O102" i="13"/>
  <c r="Q102" i="13"/>
  <c r="V102" i="13"/>
  <c r="V101" i="13" s="1"/>
  <c r="G109" i="13"/>
  <c r="I109" i="13"/>
  <c r="K109" i="13"/>
  <c r="M109" i="13"/>
  <c r="O109" i="13"/>
  <c r="Q109" i="13"/>
  <c r="V109" i="13"/>
  <c r="G112" i="13"/>
  <c r="G101" i="13" s="1"/>
  <c r="I112" i="13"/>
  <c r="K112" i="13"/>
  <c r="O112" i="13"/>
  <c r="O101" i="13" s="1"/>
  <c r="Q112" i="13"/>
  <c r="V112" i="13"/>
  <c r="G115" i="13"/>
  <c r="I115" i="13"/>
  <c r="O115" i="13"/>
  <c r="Q115" i="13"/>
  <c r="G116" i="13"/>
  <c r="M116" i="13" s="1"/>
  <c r="M115" i="13" s="1"/>
  <c r="I116" i="13"/>
  <c r="K116" i="13"/>
  <c r="K115" i="13" s="1"/>
  <c r="O116" i="13"/>
  <c r="Q116" i="13"/>
  <c r="V116" i="13"/>
  <c r="V115" i="13" s="1"/>
  <c r="K120" i="13"/>
  <c r="V120" i="13"/>
  <c r="G121" i="13"/>
  <c r="M121" i="13" s="1"/>
  <c r="M120" i="13" s="1"/>
  <c r="I121" i="13"/>
  <c r="I120" i="13" s="1"/>
  <c r="K121" i="13"/>
  <c r="O121" i="13"/>
  <c r="O120" i="13" s="1"/>
  <c r="Q121" i="13"/>
  <c r="Q120" i="13" s="1"/>
  <c r="V121" i="13"/>
  <c r="AE126" i="13"/>
  <c r="AF126" i="13"/>
  <c r="G103" i="12"/>
  <c r="BA82" i="12"/>
  <c r="BA79" i="12"/>
  <c r="BA75" i="12"/>
  <c r="BA49" i="12"/>
  <c r="BA47" i="12"/>
  <c r="BA39" i="12"/>
  <c r="BA37" i="12"/>
  <c r="BA27" i="12"/>
  <c r="BA26" i="12"/>
  <c r="BA25" i="12"/>
  <c r="BA21" i="12"/>
  <c r="BA18" i="12"/>
  <c r="BA10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3" i="12"/>
  <c r="I13" i="12"/>
  <c r="K13" i="12"/>
  <c r="M13" i="12"/>
  <c r="O13" i="12"/>
  <c r="Q13" i="12"/>
  <c r="V13" i="12"/>
  <c r="G17" i="12"/>
  <c r="I17" i="12"/>
  <c r="K17" i="12"/>
  <c r="M17" i="12"/>
  <c r="O17" i="12"/>
  <c r="Q17" i="12"/>
  <c r="V17" i="12"/>
  <c r="G31" i="12"/>
  <c r="G32" i="12"/>
  <c r="I32" i="12"/>
  <c r="I31" i="12" s="1"/>
  <c r="K32" i="12"/>
  <c r="K31" i="12" s="1"/>
  <c r="M32" i="12"/>
  <c r="O32" i="12"/>
  <c r="Q32" i="12"/>
  <c r="Q31" i="12" s="1"/>
  <c r="V32" i="12"/>
  <c r="V31" i="12" s="1"/>
  <c r="G42" i="12"/>
  <c r="M42" i="12" s="1"/>
  <c r="I42" i="12"/>
  <c r="K42" i="12"/>
  <c r="O42" i="12"/>
  <c r="Q42" i="12"/>
  <c r="V42" i="12"/>
  <c r="G52" i="12"/>
  <c r="I52" i="12"/>
  <c r="K52" i="12"/>
  <c r="M52" i="12"/>
  <c r="O52" i="12"/>
  <c r="Q52" i="12"/>
  <c r="V52" i="12"/>
  <c r="G59" i="12"/>
  <c r="M59" i="12" s="1"/>
  <c r="I59" i="12"/>
  <c r="K59" i="12"/>
  <c r="O59" i="12"/>
  <c r="O31" i="12" s="1"/>
  <c r="Q59" i="12"/>
  <c r="V59" i="12"/>
  <c r="G65" i="12"/>
  <c r="M65" i="12" s="1"/>
  <c r="I65" i="12"/>
  <c r="K65" i="12"/>
  <c r="O65" i="12"/>
  <c r="Q65" i="12"/>
  <c r="V65" i="12"/>
  <c r="K73" i="12"/>
  <c r="V73" i="12"/>
  <c r="G74" i="12"/>
  <c r="I74" i="12"/>
  <c r="I73" i="12" s="1"/>
  <c r="K74" i="12"/>
  <c r="M74" i="12"/>
  <c r="O74" i="12"/>
  <c r="Q74" i="12"/>
  <c r="Q73" i="12" s="1"/>
  <c r="V74" i="12"/>
  <c r="G81" i="12"/>
  <c r="M81" i="12" s="1"/>
  <c r="I81" i="12"/>
  <c r="K81" i="12"/>
  <c r="O81" i="12"/>
  <c r="O73" i="12" s="1"/>
  <c r="Q81" i="12"/>
  <c r="V81" i="12"/>
  <c r="G84" i="12"/>
  <c r="I84" i="12"/>
  <c r="O84" i="12"/>
  <c r="Q84" i="12"/>
  <c r="G85" i="12"/>
  <c r="M85" i="12" s="1"/>
  <c r="M84" i="12" s="1"/>
  <c r="I85" i="12"/>
  <c r="K85" i="12"/>
  <c r="K84" i="12" s="1"/>
  <c r="O85" i="12"/>
  <c r="Q85" i="12"/>
  <c r="V85" i="12"/>
  <c r="V84" i="12" s="1"/>
  <c r="G93" i="12"/>
  <c r="I93" i="12"/>
  <c r="K93" i="12"/>
  <c r="M93" i="12"/>
  <c r="O93" i="12"/>
  <c r="Q93" i="12"/>
  <c r="V93" i="12"/>
  <c r="G97" i="12"/>
  <c r="K97" i="12"/>
  <c r="O97" i="12"/>
  <c r="V97" i="12"/>
  <c r="G98" i="12"/>
  <c r="M98" i="12" s="1"/>
  <c r="M97" i="12" s="1"/>
  <c r="I98" i="12"/>
  <c r="I97" i="12" s="1"/>
  <c r="K98" i="12"/>
  <c r="O98" i="12"/>
  <c r="Q98" i="12"/>
  <c r="Q97" i="12" s="1"/>
  <c r="V98" i="12"/>
  <c r="AE103" i="12"/>
  <c r="I20" i="1"/>
  <c r="I19" i="1"/>
  <c r="I18" i="1"/>
  <c r="I17" i="1"/>
  <c r="I16" i="1"/>
  <c r="I62" i="1"/>
  <c r="J61" i="1" s="1"/>
  <c r="F49" i="1"/>
  <c r="G49" i="1"/>
  <c r="G25" i="1" s="1"/>
  <c r="A25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I49" i="1" s="1"/>
  <c r="J28" i="1"/>
  <c r="J26" i="1"/>
  <c r="G38" i="1"/>
  <c r="F38" i="1"/>
  <c r="J23" i="1"/>
  <c r="J24" i="1"/>
  <c r="J25" i="1"/>
  <c r="J27" i="1"/>
  <c r="E24" i="1"/>
  <c r="E26" i="1"/>
  <c r="J58" i="1" l="1"/>
  <c r="J56" i="1"/>
  <c r="J57" i="1"/>
  <c r="J59" i="1"/>
  <c r="J60" i="1"/>
  <c r="G26" i="1"/>
  <c r="A26" i="1"/>
  <c r="G28" i="1"/>
  <c r="G23" i="1"/>
  <c r="G8" i="15"/>
  <c r="M23" i="15"/>
  <c r="M8" i="15" s="1"/>
  <c r="M31" i="14"/>
  <c r="M87" i="14"/>
  <c r="M73" i="14"/>
  <c r="AF107" i="14"/>
  <c r="G87" i="14"/>
  <c r="G73" i="14"/>
  <c r="M102" i="14"/>
  <c r="M101" i="14" s="1"/>
  <c r="G31" i="14"/>
  <c r="M31" i="13"/>
  <c r="G120" i="13"/>
  <c r="M112" i="13"/>
  <c r="M101" i="13" s="1"/>
  <c r="M31" i="12"/>
  <c r="M73" i="12"/>
  <c r="AF103" i="12"/>
  <c r="G73" i="12"/>
  <c r="I21" i="1"/>
  <c r="J47" i="1"/>
  <c r="J43" i="1"/>
  <c r="J39" i="1"/>
  <c r="J49" i="1" s="1"/>
  <c r="J46" i="1"/>
  <c r="J48" i="1"/>
  <c r="J44" i="1"/>
  <c r="J40" i="1"/>
  <c r="J45" i="1"/>
  <c r="J41" i="1"/>
  <c r="J42" i="1"/>
  <c r="H49" i="1"/>
  <c r="J62" i="1" l="1"/>
  <c r="A2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1AE9166C-7641-4746-99DD-F39854AEE4E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8247E6B-A390-4C6C-A4AE-000B12956AA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D3AB9247-10AF-4735-AE72-79436B7D0E9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E7956CC-BE5D-430F-B511-3D9527A9242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FE889152-13EF-4A72-8A36-E08F5BADFDF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26C0C0F-C813-46DA-A07C-28B29FC66B5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89CC89E5-6676-4CE2-8D0B-38A7F1917AE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73E0CFD-4D2B-4925-9A7F-0474E0D94F8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<sst xmlns="http://schemas.openxmlformats.org/spreadsheetml/2006/main" count="1259" uniqueCount="276">
  <si>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</si>
  <si>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</si>
  <si>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</si>
  <si>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</si>
  <si>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</si>
  <si>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</si>
  <si>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</si>
  <si>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</si>
  <si>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</si>
  <si>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</si>
  <si>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</si>
  <si>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</si>
  <si>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</si>
  <si>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</si>
  <si>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</si>
  <si>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</si>
  <si>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</si>
  <si>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</si>
  <si>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</si>
  <si>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</si>
  <si>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</si>
  <si>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</si>
  <si>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</si>
  <si>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</si>
  <si>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</si>
  <si>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</si>
  <si>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</si>
  <si>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</si>
  <si>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</si>
  <si>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</si>
  <si>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</si>
  <si>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</si>
  <si>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</si>
  <si>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</si>
  <si>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</si>
  <si>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</si>
  <si>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</si>
  <si>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</si>
  <si>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</si>
  <si>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</si>
  <si>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</si>
  <si>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</si>
  <si>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</si>
  <si>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sdfsdf</t>
  </si>
  <si>
    <t>PV_2023_002</t>
  </si>
  <si>
    <t>TŘEBÍČ - ULICE 9. KVĚTNA KM 63.390-64.265</t>
  </si>
  <si>
    <t>Stavba</t>
  </si>
  <si>
    <t>Stavební objekt</t>
  </si>
  <si>
    <t>SO 100</t>
  </si>
  <si>
    <t>SILNICE II/351 STANIČENÍ 63.390 - 63.610</t>
  </si>
  <si>
    <t>01</t>
  </si>
  <si>
    <t>STAVEBNÍ</t>
  </si>
  <si>
    <t>SO 110</t>
  </si>
  <si>
    <t>SILNICE II/351 STANIČENÍ 63.610 - 63.735</t>
  </si>
  <si>
    <t>SO 120</t>
  </si>
  <si>
    <t>SILNICE II/351 STANIČENÍ 63.735 - 64.265</t>
  </si>
  <si>
    <t>SO 800</t>
  </si>
  <si>
    <t>VRN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</si>
  <si>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</si>
  <si>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</si>
  <si>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</si>
  <si>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</si>
  <si>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</si>
  <si>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</si>
  <si>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</si>
  <si>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</si>
  <si>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</si>
  <si>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</si>
  <si>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</si>
  <si>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</si>
  <si>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</si>
  <si>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</si>
  <si>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</si>
  <si>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</si>
  <si>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</si>
  <si>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</si>
  <si>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</si>
  <si>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</si>
  <si>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</si>
  <si>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</si>
  <si>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</si>
  <si>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</si>
  <si>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</si>
  <si>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</si>
  <si>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</si>
  <si>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</si>
  <si>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</si>
  <si>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</si>
  <si>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</si>
  <si>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</si>
  <si>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</si>
  <si>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</si>
  <si>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</si>
  <si>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</si>
  <si>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</si>
  <si>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</si>
  <si>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</si>
  <si>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</si>
  <si>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</si>
  <si>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</si>
  <si>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</si>
  <si>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</si>
  <si>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113486OA0</t>
  </si>
  <si>
    <t>ODSTRANĚNÍ KRYTU ZPEVNĚNÝCH PLOCH Z DLAŽDIC VČETNĚ PODKLADU, ODVOZ DO 12KM</t>
  </si>
  <si>
    <t>M3</t>
  </si>
  <si>
    <t>RTS 22/ I</t>
  </si>
  <si>
    <t>Indiv</t>
  </si>
  <si>
    <t>Agregovaná položka</t>
  </si>
  <si>
    <t>POL2_</t>
  </si>
  <si>
    <t>Položka zahrnuje veškerou manipulaci s vybouranou sutí a s vybouranými hmotami vč. uložení na skládku.</t>
  </si>
  <si>
    <t>POP</t>
  </si>
  <si>
    <t>Přídlažba : (0,25*0,15*143)</t>
  </si>
  <si>
    <t>VV</t>
  </si>
  <si>
    <t>SPU</t>
  </si>
  <si>
    <t>014101   OA0</t>
  </si>
  <si>
    <t>POPLATKY ZA SKLÁDKU</t>
  </si>
  <si>
    <t>m3</t>
  </si>
  <si>
    <t>zahrnuje veškeré poplatky provozovateli skládky související s uložením odpadu na skládce.</t>
  </si>
  <si>
    <t>113728   OA0</t>
  </si>
  <si>
    <t>FRÉZOVÁNÍ VOZOVEK ASFALTOVÝCH, ODVOZ DO 20KM</t>
  </si>
  <si>
    <t>Součtová</t>
  </si>
  <si>
    <t>Frézování bude řízené automatické 3D frézování dle metodiky využití 3D dat pro rekonstrukce pozemních komunikací certifikované MD ČR dne 2.1.2020 č.j. 183/2019/710-VV/1</t>
  </si>
  <si>
    <t>Je zapotřebí mít k dispozici alespoň:</t>
  </si>
  <si>
    <t/>
  </si>
  <si>
    <t>a) Jedno technické zařízení pro nivelaci frézy v režimu 3D, které musí splňovat následující technickou specifikaci:</t>
  </si>
  <si>
    <t>· Nivelační systém pro automatické řízení výšky a příčného sklonu frézovacího válce</t>
  </si>
  <si>
    <t>· Gyro-senzor pro měření podélné a příčné osy silniční frézy</t>
  </si>
  <si>
    <t>b) Jedno technické zařízení pro automatické navádění silniční frézy v režimu 3D, které musí splňovat následující technickou specifikaci:</t>
  </si>
  <si>
    <t>· Technologii přesného určení polohy pohyblivého cíle pomocí okamžité synchronizace měřených úhlů a délek</t>
  </si>
  <si>
    <t>· Technologii s otočením 115 úhlových stupňů za sekundu pro zajištění vysoké rychlosti sledování pohybu stroje s přesností 1“</t>
  </si>
  <si>
    <t>· Technologii, která umožňuje obousměrnou komunikaci mezi odrazným hranolem stroje a totální stanicí</t>
  </si>
  <si>
    <t>plocha frézování 2011,9 dle IFC model v tl. do 180 mm : 206,4</t>
  </si>
  <si>
    <t>574A34OA0</t>
  </si>
  <si>
    <t>ASFALTOVÝ BETON PRO OBRUSNÉ VRSTVY ACO 11+, 11S TL. 40MM</t>
  </si>
  <si>
    <t>M2</t>
  </si>
  <si>
    <t>- dodání směsi v požadované kvalitě</t>
  </si>
  <si>
    <t>- očištění podkladu</t>
  </si>
  <si>
    <t>- uložení směsi dle předepsaného technologického předpisu, zhutnění vrstvy v předepsané tloušťce</t>
  </si>
  <si>
    <t>- zřízení vrstvy bez rozlišení šířky, pokládání vrstvy po etapách, včetně pracovních spar a spojů</t>
  </si>
  <si>
    <t>- úpravu napojení, ukončení podél obrubníků, dilatačních zařízení, odvodňovacích proužků, odvodňovačů, vpustí, šachet a pod.</t>
  </si>
  <si>
    <t>- nezahrnuje postřiky, nátěry</t>
  </si>
  <si>
    <t>- nezahrnuje těsnění podél obrubníků, dilatačních zařízení, odvodňovacích proužků, odvodňovačů, vpustí, šachet a pod.</t>
  </si>
  <si>
    <t>ACO 11+ tl. 40 mm : 2011,9</t>
  </si>
  <si>
    <t>574C56OA0</t>
  </si>
  <si>
    <t>ASFALTOVÝ BETON PRO LOŽNÍ VRSTVY ACL 16+, 16S TL. 60MM</t>
  </si>
  <si>
    <t>ACL 16+ tl. 60 mm : 2011,9</t>
  </si>
  <si>
    <t>577A1OA0</t>
  </si>
  <si>
    <t>VÝSPRAVA TRHLIN ASFALTOVOU ZÁLIVKOU</t>
  </si>
  <si>
    <t>M</t>
  </si>
  <si>
    <t>- vyfrézování drážky šířky do 20mm hloubky do 40mm</t>
  </si>
  <si>
    <t>- vyčištění</t>
  </si>
  <si>
    <t>- nátěr</t>
  </si>
  <si>
    <t>- výplň předepsanou zálivkovou hmotou</t>
  </si>
  <si>
    <t>vysprávka trhlin po ofrézování krytu : 201</t>
  </si>
  <si>
    <t>58910    OA0</t>
  </si>
  <si>
    <t>VÝPLŇ SPAR ASFALTEM</t>
  </si>
  <si>
    <t>m</t>
  </si>
  <si>
    <t>položka zahrnuje:</t>
  </si>
  <si>
    <t>- dodávku předepsaného materiálu</t>
  </si>
  <si>
    <t>- vyčištění a výplň spar tímto materiálem</t>
  </si>
  <si>
    <t>zapravení řezných spar : (10+16+12+15+10)</t>
  </si>
  <si>
    <t>572213   OA0</t>
  </si>
  <si>
    <t>SPOJOVACÍ POSTŘIK Z EMULZE DO 0,5KG/M2</t>
  </si>
  <si>
    <t>m2</t>
  </si>
  <si>
    <t>- dodání všech předepsaných materiálů pro postřiky v předepsaném množství</t>
  </si>
  <si>
    <t>- provedení dle předepsaného technologického předpisu</t>
  </si>
  <si>
    <t>- zřízení vrstvy bez rozlišení šířky, pokládání vrstvy po etapách</t>
  </si>
  <si>
    <t>- úpravu napojení, ukončení</t>
  </si>
  <si>
    <t>Spojovací postřik z asfaltové emulze 0,5kg/m2 - ACO11+ s ACL 16+ : 2011,9</t>
  </si>
  <si>
    <t>Spojovací postřik z asfaltové emulze 0,5kg/m2 - ACL 16+ s podkladní asfaltovou vrstvou : 2011,9</t>
  </si>
  <si>
    <t>89921    OA0</t>
  </si>
  <si>
    <t>VÝŠKOVÁ ÚPRAVA POKLOPŮ</t>
  </si>
  <si>
    <t>kus</t>
  </si>
  <si>
    <t>- položka výškové úpravy zahrnuje všechny nutné práce a materiály pro zvýšení nebo snížení zařízení (včetně nutné úpravy stávajícího povrchu vozovky nebo chodníku).</t>
  </si>
  <si>
    <t>Osazení poklopu do nivelety vozovky:</t>
  </si>
  <si>
    <t>Vybourání starého poklopu včetně rámu a očištění vršku šachty. Osazení vyrovnávacích prstenců a rámu nového poklopu do nivelety nové vozovky a zajištění jeho polohy. Rám poklopu včetně vyrovnávacích prstenců zalít zálivkovou hmotou s vysokou pevností a odolností proti chemickým a rozmrazovacím látkám. Osazení nového víka poklopu, očištění a jeho ošetření minerálním olejem pro snadnější očištění od asfaltu. Po provedení a zaválcování finální asfaltové vrstvy vyčistit spáry a otvory od asflatu. Postup vždy dle návodu výrobce poklopu.</t>
  </si>
  <si>
    <t>89922    OA0</t>
  </si>
  <si>
    <t>VÝŠKOVÁ ÚPRAVA MŘÍŽÍ</t>
  </si>
  <si>
    <t>915211   OA0</t>
  </si>
  <si>
    <t>VODOR DOPRAV ZNAČ PLASTEM HLADKÉ - DOD A POKLÁDKA</t>
  </si>
  <si>
    <t>- dodání a pokládku nátěrového materiálu (měří se pouze natíraná plocha)</t>
  </si>
  <si>
    <t>- předznačení a reflexní úpravu</t>
  </si>
  <si>
    <t>V1a : (199+6)*0,125*1,05</t>
  </si>
  <si>
    <t>V2a : (15*0,5)*0,125*1,05</t>
  </si>
  <si>
    <t>V4 : (205+200)*0,125*1,05</t>
  </si>
  <si>
    <t>919111   OA0</t>
  </si>
  <si>
    <t>ŘEZÁNÍ ASFALT KRYTU VOZOVEK TL DO 50MM</t>
  </si>
  <si>
    <t>položka zahrnuje řezání vozovkové vrstvy v předepsané tloušťce, včetně spotřeby vody</t>
  </si>
  <si>
    <t>napojení na stávající silnici a MK (začátek a konec úseku) : (10+16+12+15+10)</t>
  </si>
  <si>
    <t>93808    OA0</t>
  </si>
  <si>
    <t>OČIŠTĚNÍ VOZOVEK ZAMETENÍM</t>
  </si>
  <si>
    <t>položka zahrnuje očištění předepsaným způsobem včetně odklizení vzniklého odpadu</t>
  </si>
  <si>
    <t>Před pokládkou postřiků : 2011,9</t>
  </si>
  <si>
    <t>SUM</t>
  </si>
  <si>
    <t>- dodání plovoucích poklopů zajistí společnost VAS, a.s.</t>
  </si>
  <si>
    <t>END</t>
  </si>
  <si>
    <t>Přídlažba : (0,25*0,15*157)</t>
  </si>
  <si>
    <t>plocha frézování 2011,9 dle IFC model v tl. do 180 mm : 146,7</t>
  </si>
  <si>
    <t>ACO 11+ tl. 40 mm : 1541,4</t>
  </si>
  <si>
    <t>ACO 11+ tl. 40 mm : 18+2+7+66</t>
  </si>
  <si>
    <t>ACL 16+ tl. 60 mm : 18+2+7+66</t>
  </si>
  <si>
    <t>ACL 16+ tl. 60 mm : 1541,4</t>
  </si>
  <si>
    <t>vysprávka trhlin po ofrézování krytu : 154</t>
  </si>
  <si>
    <t>zapravení řezných spar : (8+10+10+10)</t>
  </si>
  <si>
    <t>Spojovací postřik z asfaltové emulze 0,5kg/m2 - ACO11+ s ACL 16+ : 18+2+7+66</t>
  </si>
  <si>
    <t>Spojovací postřik z asfaltové emulze 0,5kg/m2 - ACL 16+ s podkladní asfaltovou vrstvou : 18+2+7+66</t>
  </si>
  <si>
    <t>Spojovací postřik z asfaltové emulze 0,5kg/m2 - ACO11+ s ACL 16+ : 1541,4</t>
  </si>
  <si>
    <t>Spojovací postřik z asfaltové emulze 0,5kg/m2 - ACL 16+ s podkladní asfaltovou vrstvou : 1541,4</t>
  </si>
  <si>
    <t>89923    OA0</t>
  </si>
  <si>
    <t>VÝŠKOVÁ ÚPRAVA KRYCÍCH HRNCŮ</t>
  </si>
  <si>
    <t>Výšková úprava dle podmínek správců inž. sítí.</t>
  </si>
  <si>
    <t>napojení na stávající silnici a MK (začátek a konec úseku) : (8+10+10+10)</t>
  </si>
  <si>
    <t>Před pokládkou postřiků : 1541,4</t>
  </si>
  <si>
    <t>Přídlažba : (0,25*0,15*531)</t>
  </si>
  <si>
    <t>plocha frézování 2011,9 dle IFC model v tl. do 180 mm : 451</t>
  </si>
  <si>
    <t>ACO 11+ tl. 40 mm : 4684,1</t>
  </si>
  <si>
    <t>ACL 16+ tl. 60 mm : 4684,1</t>
  </si>
  <si>
    <t>vysprávka trhlin po ofrézování krytu : 468</t>
  </si>
  <si>
    <t>zapravení řezných spar : (10+12+13+19+13+7+13)</t>
  </si>
  <si>
    <t>Spojovací postřik z asfaltové emulze 0,5kg/m2 - ACO11+ s ACL 16+ : 4684,1</t>
  </si>
  <si>
    <t>Spojovací postřik z asfaltové emulze 0,5kg/m2 - ACL 16+ s podkladní asfaltovou vrstvou : 4684,1</t>
  </si>
  <si>
    <t>V1a : (122+291+109)*0,125*1,05</t>
  </si>
  <si>
    <t>V2a : ((101+13+13)*0,5)*0,125*1,05</t>
  </si>
  <si>
    <t>V4 : (306+409+83+39+61+67)*0,125*1,05</t>
  </si>
  <si>
    <t>V9a : 1,2*6</t>
  </si>
  <si>
    <t>napojení na stávající silnici a MK (začátek a konec úseku) : (10+12+13+19+13+7+13)</t>
  </si>
  <si>
    <t>Před pokládkou postřiků : 4684,1</t>
  </si>
  <si>
    <t>02610    OA0</t>
  </si>
  <si>
    <t>ZKOUŠENÍ KONSTRUKCÍ A PRACÍ ZKUŠEBNOU ZHOTOVITELE</t>
  </si>
  <si>
    <t>kompl</t>
  </si>
  <si>
    <t>02710    OA0</t>
  </si>
  <si>
    <t>POMOC PRÁCE ZŘÍZ NEBO ZAJIŠŤ OBJÍŽĎKY A PŘÍSTUP CESTY</t>
  </si>
  <si>
    <t>Čerpání se souhlasem TDS</t>
  </si>
  <si>
    <t>02730    OA0</t>
  </si>
  <si>
    <t>POMOC PRÁCE ZŘÍZ NEBO ZAJIŠŤ OCHRANU INŽENÝRSKÝCH SÍTÍ</t>
  </si>
  <si>
    <t>zahrnuje veškeré náklady spojené s objednatelem požadovanými zařízeními. Ochrana stávajících sítí technické infrastruktury na staveništi a zajištění stability</t>
  </si>
  <si>
    <t>podpěrných bodů během výstavby.</t>
  </si>
  <si>
    <t>Ochrana stávajících sítí technické infrastruktury  a zajištění stability podpěrných bodů během výstavby : 1</t>
  </si>
  <si>
    <t>02990OA0</t>
  </si>
  <si>
    <t>OSTATNÍ POŽADAVKY - INFORMAČNÍ TABULE</t>
  </si>
  <si>
    <t>- dodání a osazení informačních tabulí v předepsaném provedení a množství s obsahem předepsaným zadavatelem</t>
  </si>
  <si>
    <t>- veškeré nosné a upevňovací konstrukce</t>
  </si>
  <si>
    <t>- základové konstrukce včetně nutných zemních prací</t>
  </si>
  <si>
    <t>- demontáž a odvoz po skončení platnosti</t>
  </si>
  <si>
    <t>- případně nutné opravy poškozených čátí během platnosti</t>
  </si>
  <si>
    <t>požadavky vyplívající od zadavatele : 1</t>
  </si>
  <si>
    <t>02911    OA0</t>
  </si>
  <si>
    <t>OSTATNÍ POŽADAVKY - GEODETICKÉ ZAMĚŘENÍ</t>
  </si>
  <si>
    <t>zahrnuje veškeré náklady spojené s objednatelem požadovanými pracemi</t>
  </si>
  <si>
    <t>vytyčení inž sítí, zaměření stavby : 1</t>
  </si>
  <si>
    <t>•     detailní 3D zaměření provedených vrstev pomocí statického laserového skenování</t>
  </si>
  <si>
    <t>- po odfrézování</t>
  </si>
  <si>
    <t>- po pokládce ložní vrstvy</t>
  </si>
  <si>
    <t>- po pokládce obrusné vrstvy</t>
  </si>
  <si>
    <t>•   zajištění minimálních požadovaných parametrů kvality měření 3D dat</t>
  </si>
  <si>
    <t>- přesnost &gt; jednoznačné navázání měření na bodové pole stavby</t>
  </si>
  <si>
    <t>- hustota měření &gt; minimální požadavek 2000 měřených bodů/m2</t>
  </si>
  <si>
    <t>- kontrola kvality dat &gt; ověření přesnosti kontrolním měřením v minimálním rozsahu jednoho kontrolního bodu na 100 m2</t>
  </si>
  <si>
    <t>geodetické zaměření skutečného provedení stavby : 1</t>
  </si>
  <si>
    <t>02944    OA0</t>
  </si>
  <si>
    <t>OSTAT POŽADAVKY - DOKUMENTACE SKUTEČ PROVEDENÍ V DIGIT FORMĚ</t>
  </si>
  <si>
    <t>dokumentace skutečného provedení stavby : 1</t>
  </si>
  <si>
    <t>02946OA0</t>
  </si>
  <si>
    <t>OSTAT POŽADAVKY - FOTODOKUMENTACE</t>
  </si>
  <si>
    <t>- fotodokumentaci zadavatelem požadovaného děje a konstrukcí v požadovaných časových intervalech</t>
  </si>
  <si>
    <t>- zadavatelem specifikované výstupy (fotografie v papírovém a digitálním formátu) v požadovaném počtu</t>
  </si>
  <si>
    <t>- pasportizace dle požadavků investora (před, v průběhu a po dokončení stavby)</t>
  </si>
  <si>
    <t>pasportizace + fotodokumentace stavby : 1</t>
  </si>
  <si>
    <t>03100OA0</t>
  </si>
  <si>
    <t>ZAŘÍZENÍ STAVENIŠTĚ - ZŘÍZENÍ, PROVOZ, DEMONTÁŽ</t>
  </si>
  <si>
    <t>zahrnuje objednatelem povolené náklady na pořízení (event. pronájem), provozování, udržování a likvidaci zhotovitelova zařízení. Staveniště bude vybavené WC buňkou.</t>
  </si>
  <si>
    <t>Čerpání položky se souhlasem TDS</t>
  </si>
  <si>
    <t>03720    OA0</t>
  </si>
  <si>
    <t>POMOC PRÁCE ZAJIŠŤ NEBO ZŘÍZ REGULACI A OCHRANU DOPRAVY</t>
  </si>
  <si>
    <t>zahrnuje objednatelem povolené náklady na požadovaná zařízení zhotovitele</t>
  </si>
  <si>
    <t>zahrnuje veškeré náklady spojené s objednatelem požadovanými zařízeními. Veškeré přechodné svislé i vodorovné dopravní značení, dopravní zařízení, výstražné vozíky,montáž, demontáž, pronájem, pravidelnou kontrolu, údržbu, servis, přemisťování, přeznačování a manipulaci s nimi a zajištění inženýrské činnosti pro projednání DIO. Definitivní řešení provizorního dopravního opatření si zajistí zhotovitel stavby včetně detailního projednání a patřičných rozhodnutí s ohledem na skutečnou dopravní situaci a skutečné omezení dopravy v daných časových horizontech,včetně zajištění provizorních pěších tras. Náklady spojené se zajištěním uzavírek a stanovení místní úpravy na PK vč. související inženýrské činnoti dle PD a požadavků objednatele během výstavby.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</si>
</sst>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7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0" fontId="17" fillId="0" borderId="0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ZBAqcKtKr3zPHGoqAOLye6k1thA+rZYvh2cw3pEWtnZZna5aUKFDvGTUr8+eS5efsPrOaS66rI7CGWzjBvRv9g==" saltValue="AxIm/JIHwpEAtY0P8hAvS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opLeftCell="B2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22</v>
      </c>
      <c r="C2" s="112"/>
      <c r="D2" s="113" t="s">
        <v>44</v>
      </c>
      <c r="E2" s="114" t="s">
        <v>45</v>
      </c>
      <c r="F2" s="115"/>
      <c r="G2" s="115"/>
      <c r="H2" s="115"/>
      <c r="I2" s="115"/>
      <c r="J2" s="116"/>
      <c r="O2" s="1"/>
    </row>
    <row r="3" spans="1:15" ht="27" hidden="1" customHeight="1" x14ac:dyDescent="0.25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5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5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5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SUMIF(F56:F61,A16,I56:I61)+SUMIF(F56:F61,"PSU",I56:I61)</f>
        <v>0</v>
      </c>
      <c r="J16" s="85"/>
    </row>
    <row r="17" spans="1:10" ht="23.25" customHeight="1" x14ac:dyDescent="0.25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SUMIF(F56:F61,A17,I56:I61)</f>
        <v>0</v>
      </c>
      <c r="J17" s="85"/>
    </row>
    <row r="18" spans="1:10" ht="23.25" customHeight="1" x14ac:dyDescent="0.25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SUMIF(F56:F61,A18,I56:I61)</f>
        <v>0</v>
      </c>
      <c r="J18" s="85"/>
    </row>
    <row r="19" spans="1:10" ht="23.25" customHeight="1" x14ac:dyDescent="0.25">
      <c r="A19" s="194" t="s">
        <v>73</v>
      </c>
      <c r="B19" s="38" t="s">
        <v>27</v>
      </c>
      <c r="C19" s="62"/>
      <c r="D19" s="63"/>
      <c r="E19" s="83"/>
      <c r="F19" s="84"/>
      <c r="G19" s="83"/>
      <c r="H19" s="84"/>
      <c r="I19" s="83">
        <f>SUMIF(F56:F61,A19,I56:I61)</f>
        <v>0</v>
      </c>
      <c r="J19" s="85"/>
    </row>
    <row r="20" spans="1:10" ht="23.25" customHeight="1" x14ac:dyDescent="0.25">
      <c r="A20" s="194" t="s">
        <v>72</v>
      </c>
      <c r="B20" s="38" t="s">
        <v>28</v>
      </c>
      <c r="C20" s="62"/>
      <c r="D20" s="63"/>
      <c r="E20" s="83"/>
      <c r="F20" s="84"/>
      <c r="G20" s="83"/>
      <c r="H20" s="84"/>
      <c r="I20" s="83">
        <f>SUMIF(F56:F61,A20,I56:I61)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4" t="s">
        <v>35</v>
      </c>
      <c r="C29" s="170"/>
      <c r="D29" s="170"/>
      <c r="E29" s="170"/>
      <c r="F29" s="171"/>
      <c r="G29" s="172">
        <f>A27</f>
        <v>0</v>
      </c>
      <c r="H29" s="172"/>
      <c r="I29" s="172"/>
      <c r="J29" s="173" t="s">
        <v>59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 t="s">
        <v>43</v>
      </c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5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 x14ac:dyDescent="0.25">
      <c r="A39" s="135">
        <v>1</v>
      </c>
      <c r="B39" s="145" t="s">
        <v>46</v>
      </c>
      <c r="C39" s="146"/>
      <c r="D39" s="146"/>
      <c r="E39" s="146"/>
      <c r="F39" s="147">
        <f>'SO 100 01 Pol'!AE103+'SO 110 01 Pol'!AE126+'SO 120 01 Pol'!AE107+'SO 800 01 Pol'!AE70</f>
        <v>0</v>
      </c>
      <c r="G39" s="148">
        <f>'SO 100 01 Pol'!AF103+'SO 110 01 Pol'!AF126+'SO 120 01 Pol'!AF107+'SO 800 01 Pol'!AF70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5">
      <c r="A40" s="135">
        <v>2</v>
      </c>
      <c r="B40" s="151"/>
      <c r="C40" s="152" t="s">
        <v>47</v>
      </c>
      <c r="D40" s="152"/>
      <c r="E40" s="152"/>
      <c r="F40" s="153"/>
      <c r="G40" s="154"/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5">
      <c r="A41" s="135">
        <v>2</v>
      </c>
      <c r="B41" s="151" t="s">
        <v>48</v>
      </c>
      <c r="C41" s="152" t="s">
        <v>49</v>
      </c>
      <c r="D41" s="152"/>
      <c r="E41" s="152"/>
      <c r="F41" s="153">
        <f>'SO 100 01 Pol'!AE103</f>
        <v>0</v>
      </c>
      <c r="G41" s="154">
        <f>'SO 100 01 Pol'!AF103</f>
        <v>0</v>
      </c>
      <c r="H41" s="154">
        <f>(F41*SazbaDPH1/100)+(G41*SazbaDPH2/100)</f>
        <v>0</v>
      </c>
      <c r="I41" s="154">
        <f>F41+G41+H41</f>
        <v>0</v>
      </c>
      <c r="J41" s="155" t="str">
        <f>IF(CenaCelkemVypocet=0,"",I41/CenaCelkemVypocet*100)</f>
        <v/>
      </c>
    </row>
    <row r="42" spans="1:10" ht="25.5" customHeight="1" x14ac:dyDescent="0.25">
      <c r="A42" s="135">
        <v>3</v>
      </c>
      <c r="B42" s="156" t="s">
        <v>50</v>
      </c>
      <c r="C42" s="146" t="s">
        <v>51</v>
      </c>
      <c r="D42" s="146"/>
      <c r="E42" s="146"/>
      <c r="F42" s="157">
        <f>'SO 100 01 Pol'!AE103</f>
        <v>0</v>
      </c>
      <c r="G42" s="149">
        <f>'SO 100 01 Pol'!AF103</f>
        <v>0</v>
      </c>
      <c r="H42" s="149">
        <f>(F42*SazbaDPH1/100)+(G42*SazbaDPH2/100)</f>
        <v>0</v>
      </c>
      <c r="I42" s="149">
        <f>F42+G42+H42</f>
        <v>0</v>
      </c>
      <c r="J42" s="150" t="str">
        <f>IF(CenaCelkemVypocet=0,"",I42/CenaCelkemVypocet*100)</f>
        <v/>
      </c>
    </row>
    <row r="43" spans="1:10" ht="25.5" customHeight="1" x14ac:dyDescent="0.25">
      <c r="A43" s="135">
        <v>2</v>
      </c>
      <c r="B43" s="151" t="s">
        <v>52</v>
      </c>
      <c r="C43" s="152" t="s">
        <v>53</v>
      </c>
      <c r="D43" s="152"/>
      <c r="E43" s="152"/>
      <c r="F43" s="153">
        <f>'SO 110 01 Pol'!AE126</f>
        <v>0</v>
      </c>
      <c r="G43" s="154">
        <f>'SO 110 01 Pol'!AF126</f>
        <v>0</v>
      </c>
      <c r="H43" s="154">
        <f>(F43*SazbaDPH1/100)+(G43*SazbaDPH2/100)</f>
        <v>0</v>
      </c>
      <c r="I43" s="154">
        <f>F43+G43+H43</f>
        <v>0</v>
      </c>
      <c r="J43" s="155" t="str">
        <f>IF(CenaCelkemVypocet=0,"",I43/CenaCelkemVypocet*100)</f>
        <v/>
      </c>
    </row>
    <row r="44" spans="1:10" ht="25.5" customHeight="1" x14ac:dyDescent="0.25">
      <c r="A44" s="135">
        <v>3</v>
      </c>
      <c r="B44" s="156" t="s">
        <v>50</v>
      </c>
      <c r="C44" s="146" t="s">
        <v>51</v>
      </c>
      <c r="D44" s="146"/>
      <c r="E44" s="146"/>
      <c r="F44" s="157">
        <f>'SO 110 01 Pol'!AE126</f>
        <v>0</v>
      </c>
      <c r="G44" s="149">
        <f>'SO 110 01 Pol'!AF126</f>
        <v>0</v>
      </c>
      <c r="H44" s="149">
        <f>(F44*SazbaDPH1/100)+(G44*SazbaDPH2/100)</f>
        <v>0</v>
      </c>
      <c r="I44" s="149">
        <f>F44+G44+H44</f>
        <v>0</v>
      </c>
      <c r="J44" s="150" t="str">
        <f>IF(CenaCelkemVypocet=0,"",I44/CenaCelkemVypocet*100)</f>
        <v/>
      </c>
    </row>
    <row r="45" spans="1:10" ht="25.5" customHeight="1" x14ac:dyDescent="0.25">
      <c r="A45" s="135">
        <v>2</v>
      </c>
      <c r="B45" s="151" t="s">
        <v>54</v>
      </c>
      <c r="C45" s="152" t="s">
        <v>55</v>
      </c>
      <c r="D45" s="152"/>
      <c r="E45" s="152"/>
      <c r="F45" s="153">
        <f>'SO 120 01 Pol'!AE107</f>
        <v>0</v>
      </c>
      <c r="G45" s="154">
        <f>'SO 120 01 Pol'!AF107</f>
        <v>0</v>
      </c>
      <c r="H45" s="154">
        <f>(F45*SazbaDPH1/100)+(G45*SazbaDPH2/100)</f>
        <v>0</v>
      </c>
      <c r="I45" s="154">
        <f>F45+G45+H45</f>
        <v>0</v>
      </c>
      <c r="J45" s="155" t="str">
        <f>IF(CenaCelkemVypocet=0,"",I45/CenaCelkemVypocet*100)</f>
        <v/>
      </c>
    </row>
    <row r="46" spans="1:10" ht="25.5" customHeight="1" x14ac:dyDescent="0.25">
      <c r="A46" s="135">
        <v>3</v>
      </c>
      <c r="B46" s="156" t="s">
        <v>50</v>
      </c>
      <c r="C46" s="146" t="s">
        <v>51</v>
      </c>
      <c r="D46" s="146"/>
      <c r="E46" s="146"/>
      <c r="F46" s="157">
        <f>'SO 120 01 Pol'!AE107</f>
        <v>0</v>
      </c>
      <c r="G46" s="149">
        <f>'SO 120 01 Pol'!AF107</f>
        <v>0</v>
      </c>
      <c r="H46" s="149">
        <f>(F46*SazbaDPH1/100)+(G46*SazbaDPH2/100)</f>
        <v>0</v>
      </c>
      <c r="I46" s="149">
        <f>F46+G46+H46</f>
        <v>0</v>
      </c>
      <c r="J46" s="150" t="str">
        <f>IF(CenaCelkemVypocet=0,"",I46/CenaCelkemVypocet*100)</f>
        <v/>
      </c>
    </row>
    <row r="47" spans="1:10" ht="25.5" customHeight="1" x14ac:dyDescent="0.25">
      <c r="A47" s="135">
        <v>2</v>
      </c>
      <c r="B47" s="151" t="s">
        <v>56</v>
      </c>
      <c r="C47" s="152" t="s">
        <v>57</v>
      </c>
      <c r="D47" s="152"/>
      <c r="E47" s="152"/>
      <c r="F47" s="153">
        <f>'SO 800 01 Pol'!AE70</f>
        <v>0</v>
      </c>
      <c r="G47" s="154">
        <f>'SO 800 01 Pol'!AF70</f>
        <v>0</v>
      </c>
      <c r="H47" s="154">
        <f>(F47*SazbaDPH1/100)+(G47*SazbaDPH2/100)</f>
        <v>0</v>
      </c>
      <c r="I47" s="154">
        <f>F47+G47+H47</f>
        <v>0</v>
      </c>
      <c r="J47" s="155" t="str">
        <f>IF(CenaCelkemVypocet=0,"",I47/CenaCelkemVypocet*100)</f>
        <v/>
      </c>
    </row>
    <row r="48" spans="1:10" ht="25.5" customHeight="1" x14ac:dyDescent="0.25">
      <c r="A48" s="135">
        <v>3</v>
      </c>
      <c r="B48" s="156" t="s">
        <v>50</v>
      </c>
      <c r="C48" s="146" t="s">
        <v>57</v>
      </c>
      <c r="D48" s="146"/>
      <c r="E48" s="146"/>
      <c r="F48" s="157">
        <f>'SO 800 01 Pol'!AE70</f>
        <v>0</v>
      </c>
      <c r="G48" s="149">
        <f>'SO 800 01 Pol'!AF70</f>
        <v>0</v>
      </c>
      <c r="H48" s="149">
        <f>(F48*SazbaDPH1/100)+(G48*SazbaDPH2/100)</f>
        <v>0</v>
      </c>
      <c r="I48" s="149">
        <f>F48+G48+H48</f>
        <v>0</v>
      </c>
      <c r="J48" s="150" t="str">
        <f>IF(CenaCelkemVypocet=0,"",I48/CenaCelkemVypocet*100)</f>
        <v/>
      </c>
    </row>
    <row r="49" spans="1:10" ht="25.5" customHeight="1" x14ac:dyDescent="0.25">
      <c r="A49" s="135"/>
      <c r="B49" s="158" t="s">
        <v>58</v>
      </c>
      <c r="C49" s="159"/>
      <c r="D49" s="159"/>
      <c r="E49" s="160"/>
      <c r="F49" s="161">
        <f>SUMIF(A39:A48,"=1",F39:F48)</f>
        <v>0</v>
      </c>
      <c r="G49" s="162">
        <f>SUMIF(A39:A48,"=1",G39:G48)</f>
        <v>0</v>
      </c>
      <c r="H49" s="162">
        <f>SUMIF(A39:A48,"=1",H39:H48)</f>
        <v>0</v>
      </c>
      <c r="I49" s="162">
        <f>SUMIF(A39:A48,"=1",I39:I48)</f>
        <v>0</v>
      </c>
      <c r="J49" s="163">
        <f>SUMIF(A39:A48,"=1",J39:J48)</f>
        <v>0</v>
      </c>
    </row>
    <row r="53" spans="1:10" ht="15.6" x14ac:dyDescent="0.3">
      <c r="B53" s="174" t="s">
        <v>60</v>
      </c>
    </row>
    <row r="55" spans="1:10" ht="25.5" customHeight="1" x14ac:dyDescent="0.25">
      <c r="A55" s="176"/>
      <c r="B55" s="179" t="s">
        <v>17</v>
      </c>
      <c r="C55" s="179" t="s">
        <v>5</v>
      </c>
      <c r="D55" s="180"/>
      <c r="E55" s="180"/>
      <c r="F55" s="181" t="s">
        <v>61</v>
      </c>
      <c r="G55" s="181"/>
      <c r="H55" s="181"/>
      <c r="I55" s="181" t="s">
        <v>29</v>
      </c>
      <c r="J55" s="181" t="s">
        <v>0</v>
      </c>
    </row>
    <row r="56" spans="1:10" ht="36.75" customHeight="1" x14ac:dyDescent="0.25">
      <c r="A56" s="177"/>
      <c r="B56" s="182" t="s">
        <v>62</v>
      </c>
      <c r="C56" s="183" t="s">
        <v>63</v>
      </c>
      <c r="D56" s="184"/>
      <c r="E56" s="184"/>
      <c r="F56" s="190" t="s">
        <v>24</v>
      </c>
      <c r="G56" s="191"/>
      <c r="H56" s="191"/>
      <c r="I56" s="191">
        <f>'SO 100 01 Pol'!G8+'SO 110 01 Pol'!G8+'SO 120 01 Pol'!G8</f>
        <v>0</v>
      </c>
      <c r="J56" s="188" t="str">
        <f>IF(I62=0,"",I56/I62*100)</f>
        <v/>
      </c>
    </row>
    <row r="57" spans="1:10" ht="36.75" customHeight="1" x14ac:dyDescent="0.25">
      <c r="A57" s="177"/>
      <c r="B57" s="182" t="s">
        <v>64</v>
      </c>
      <c r="C57" s="183" t="s">
        <v>65</v>
      </c>
      <c r="D57" s="184"/>
      <c r="E57" s="184"/>
      <c r="F57" s="190" t="s">
        <v>24</v>
      </c>
      <c r="G57" s="191"/>
      <c r="H57" s="191"/>
      <c r="I57" s="191">
        <f>'SO 100 01 Pol'!G31+'SO 110 01 Pol'!G31+'SO 120 01 Pol'!G31</f>
        <v>0</v>
      </c>
      <c r="J57" s="188" t="str">
        <f>IF(I62=0,"",I57/I62*100)</f>
        <v/>
      </c>
    </row>
    <row r="58" spans="1:10" ht="36.75" customHeight="1" x14ac:dyDescent="0.25">
      <c r="A58" s="177"/>
      <c r="B58" s="182" t="s">
        <v>66</v>
      </c>
      <c r="C58" s="183" t="s">
        <v>67</v>
      </c>
      <c r="D58" s="184"/>
      <c r="E58" s="184"/>
      <c r="F58" s="190" t="s">
        <v>24</v>
      </c>
      <c r="G58" s="191"/>
      <c r="H58" s="191"/>
      <c r="I58" s="191">
        <f>'SO 100 01 Pol'!G73+'SO 110 01 Pol'!G101+'SO 120 01 Pol'!G73</f>
        <v>0</v>
      </c>
      <c r="J58" s="188" t="str">
        <f>IF(I62=0,"",I58/I62*100)</f>
        <v/>
      </c>
    </row>
    <row r="59" spans="1:10" ht="36.75" customHeight="1" x14ac:dyDescent="0.25">
      <c r="A59" s="177"/>
      <c r="B59" s="182" t="s">
        <v>68</v>
      </c>
      <c r="C59" s="183" t="s">
        <v>69</v>
      </c>
      <c r="D59" s="184"/>
      <c r="E59" s="184"/>
      <c r="F59" s="190" t="s">
        <v>24</v>
      </c>
      <c r="G59" s="191"/>
      <c r="H59" s="191"/>
      <c r="I59" s="191">
        <f>'SO 100 01 Pol'!G84+'SO 110 01 Pol'!G115+'SO 120 01 Pol'!G87</f>
        <v>0</v>
      </c>
      <c r="J59" s="188" t="str">
        <f>IF(I62=0,"",I59/I62*100)</f>
        <v/>
      </c>
    </row>
    <row r="60" spans="1:10" ht="36.75" customHeight="1" x14ac:dyDescent="0.25">
      <c r="A60" s="177"/>
      <c r="B60" s="182" t="s">
        <v>70</v>
      </c>
      <c r="C60" s="183" t="s">
        <v>71</v>
      </c>
      <c r="D60" s="184"/>
      <c r="E60" s="184"/>
      <c r="F60" s="190" t="s">
        <v>24</v>
      </c>
      <c r="G60" s="191"/>
      <c r="H60" s="191"/>
      <c r="I60" s="191">
        <f>'SO 100 01 Pol'!G97+'SO 110 01 Pol'!G120+'SO 120 01 Pol'!G101</f>
        <v>0</v>
      </c>
      <c r="J60" s="188" t="str">
        <f>IF(I62=0,"",I60/I62*100)</f>
        <v/>
      </c>
    </row>
    <row r="61" spans="1:10" ht="36.75" customHeight="1" x14ac:dyDescent="0.25">
      <c r="A61" s="177"/>
      <c r="B61" s="182" t="s">
        <v>72</v>
      </c>
      <c r="C61" s="183" t="s">
        <v>28</v>
      </c>
      <c r="D61" s="184"/>
      <c r="E61" s="184"/>
      <c r="F61" s="190" t="s">
        <v>72</v>
      </c>
      <c r="G61" s="191"/>
      <c r="H61" s="191"/>
      <c r="I61" s="191">
        <f>'SO 800 01 Pol'!G8</f>
        <v>0</v>
      </c>
      <c r="J61" s="188" t="str">
        <f>IF(I62=0,"",I61/I62*100)</f>
        <v/>
      </c>
    </row>
    <row r="62" spans="1:10" ht="25.5" customHeight="1" x14ac:dyDescent="0.25">
      <c r="A62" s="178"/>
      <c r="B62" s="185" t="s">
        <v>1</v>
      </c>
      <c r="C62" s="186"/>
      <c r="D62" s="187"/>
      <c r="E62" s="187"/>
      <c r="F62" s="192"/>
      <c r="G62" s="193"/>
      <c r="H62" s="193"/>
      <c r="I62" s="193">
        <f>SUM(I56:I61)</f>
        <v>0</v>
      </c>
      <c r="J62" s="189">
        <f>SUM(J56:J61)</f>
        <v>0</v>
      </c>
    </row>
    <row r="63" spans="1:10" x14ac:dyDescent="0.25">
      <c r="F63" s="133"/>
      <c r="G63" s="133"/>
      <c r="H63" s="133"/>
      <c r="I63" s="133"/>
      <c r="J63" s="134"/>
    </row>
    <row r="64" spans="1:10" x14ac:dyDescent="0.25">
      <c r="F64" s="133"/>
      <c r="G64" s="133"/>
      <c r="H64" s="133"/>
      <c r="I64" s="133"/>
      <c r="J64" s="134"/>
    </row>
    <row r="65" spans="6:10" x14ac:dyDescent="0.25">
      <c r="F65" s="133"/>
      <c r="G65" s="133"/>
      <c r="H65" s="133"/>
      <c r="I65" s="133"/>
      <c r="J65" s="134"/>
    </row>
  </sheetData>
  <sheetProtection algorithmName="SHA-512" hashValue="+mNmpdmdZpfDHoQoeN8bhEU2Q4XNzy9V/5/HTVxIFV+wqSSt9WQ51j1+p7y8X4ALZomcwpe5Q3oZTpjCLWXzSA==" saltValue="Uoqh9CYFzxtywHA9efV+O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0:E60"/>
    <mergeCell ref="C61:E61"/>
    <mergeCell ref="B49:E49"/>
    <mergeCell ref="C56:E56"/>
    <mergeCell ref="C57:E57"/>
    <mergeCell ref="C58:E58"/>
    <mergeCell ref="C59:E59"/>
    <mergeCell ref="C44:E44"/>
    <mergeCell ref="C45:E45"/>
    <mergeCell ref="C46:E46"/>
    <mergeCell ref="C47:E47"/>
    <mergeCell ref="C48:E4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pnfEm2nCH2Ru5enzpmgpB/fqL+lfscoyZEx4mRfhdkIbFT40RT2SsVFbG6Y4BbZemCSzwu34HEXXmOWyMzGJ/Q==" saltValue="am90rM3fgFFJ9XXGKO6U+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5E220-6DE9-479E-98F4-F2ED872CE22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5" customWidth="1"/>
    <col min="3" max="3" width="63.33203125" style="17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5" t="s">
        <v>74</v>
      </c>
      <c r="B1" s="195"/>
      <c r="C1" s="195"/>
      <c r="D1" s="195"/>
      <c r="E1" s="195"/>
      <c r="F1" s="195"/>
      <c r="G1" s="195"/>
      <c r="AG1" t="s">
        <v>75</v>
      </c>
    </row>
    <row r="2" spans="1:60" ht="25.05" customHeight="1" x14ac:dyDescent="0.25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76</v>
      </c>
    </row>
    <row r="3" spans="1:60" ht="25.05" customHeight="1" x14ac:dyDescent="0.25">
      <c r="A3" s="196" t="s">
        <v>8</v>
      </c>
      <c r="B3" s="49" t="s">
        <v>48</v>
      </c>
      <c r="C3" s="199" t="s">
        <v>49</v>
      </c>
      <c r="D3" s="197"/>
      <c r="E3" s="197"/>
      <c r="F3" s="197"/>
      <c r="G3" s="198"/>
      <c r="AC3" s="175" t="s">
        <v>76</v>
      </c>
      <c r="AG3" t="s">
        <v>77</v>
      </c>
    </row>
    <row r="4" spans="1:60" ht="25.05" customHeight="1" x14ac:dyDescent="0.25">
      <c r="A4" s="200" t="s">
        <v>9</v>
      </c>
      <c r="B4" s="201" t="s">
        <v>50</v>
      </c>
      <c r="C4" s="202" t="s">
        <v>51</v>
      </c>
      <c r="D4" s="203"/>
      <c r="E4" s="203"/>
      <c r="F4" s="203"/>
      <c r="G4" s="204"/>
      <c r="AG4" t="s">
        <v>78</v>
      </c>
    </row>
    <row r="5" spans="1:60" x14ac:dyDescent="0.25">
      <c r="D5" s="10"/>
    </row>
    <row r="6" spans="1:60" ht="39.6" x14ac:dyDescent="0.25">
      <c r="A6" s="206" t="s">
        <v>79</v>
      </c>
      <c r="B6" s="208" t="s">
        <v>80</v>
      </c>
      <c r="C6" s="208" t="s">
        <v>81</v>
      </c>
      <c r="D6" s="207" t="s">
        <v>82</v>
      </c>
      <c r="E6" s="206" t="s">
        <v>83</v>
      </c>
      <c r="F6" s="205" t="s">
        <v>84</v>
      </c>
      <c r="G6" s="206" t="s">
        <v>29</v>
      </c>
      <c r="H6" s="209" t="s">
        <v>30</v>
      </c>
      <c r="I6" s="209" t="s">
        <v>85</v>
      </c>
      <c r="J6" s="209" t="s">
        <v>31</v>
      </c>
      <c r="K6" s="209" t="s">
        <v>86</v>
      </c>
      <c r="L6" s="209" t="s">
        <v>87</v>
      </c>
      <c r="M6" s="209" t="s">
        <v>88</v>
      </c>
      <c r="N6" s="209" t="s">
        <v>89</v>
      </c>
      <c r="O6" s="209" t="s">
        <v>90</v>
      </c>
      <c r="P6" s="209" t="s">
        <v>91</v>
      </c>
      <c r="Q6" s="209" t="s">
        <v>92</v>
      </c>
      <c r="R6" s="209" t="s">
        <v>93</v>
      </c>
      <c r="S6" s="209" t="s">
        <v>94</v>
      </c>
      <c r="T6" s="209" t="s">
        <v>95</v>
      </c>
      <c r="U6" s="209" t="s">
        <v>96</v>
      </c>
      <c r="V6" s="209" t="s">
        <v>97</v>
      </c>
      <c r="W6" s="209" t="s">
        <v>98</v>
      </c>
      <c r="X6" s="209" t="s">
        <v>99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5">
      <c r="A8" s="226" t="s">
        <v>100</v>
      </c>
      <c r="B8" s="227" t="s">
        <v>62</v>
      </c>
      <c r="C8" s="244" t="s">
        <v>63</v>
      </c>
      <c r="D8" s="228"/>
      <c r="E8" s="229"/>
      <c r="F8" s="230"/>
      <c r="G8" s="230">
        <f>SUMIF(AG9:AG30,"&lt;&gt;NOR",G9:G30)</f>
        <v>0</v>
      </c>
      <c r="H8" s="230"/>
      <c r="I8" s="230">
        <f>SUM(I9:I30)</f>
        <v>0</v>
      </c>
      <c r="J8" s="230"/>
      <c r="K8" s="230">
        <f>SUM(K9:K30)</f>
        <v>0</v>
      </c>
      <c r="L8" s="230"/>
      <c r="M8" s="230">
        <f>SUM(M9:M30)</f>
        <v>0</v>
      </c>
      <c r="N8" s="230"/>
      <c r="O8" s="230">
        <f>SUM(O9:O30)</f>
        <v>0</v>
      </c>
      <c r="P8" s="230"/>
      <c r="Q8" s="230">
        <f>SUM(Q9:Q30)</f>
        <v>471.2</v>
      </c>
      <c r="R8" s="230"/>
      <c r="S8" s="230"/>
      <c r="T8" s="231"/>
      <c r="U8" s="225"/>
      <c r="V8" s="225">
        <f>SUM(V9:V30)</f>
        <v>0</v>
      </c>
      <c r="W8" s="225"/>
      <c r="X8" s="225"/>
      <c r="AG8" t="s">
        <v>101</v>
      </c>
    </row>
    <row r="9" spans="1:60" ht="20.399999999999999" outlineLevel="1" x14ac:dyDescent="0.25">
      <c r="A9" s="232">
        <v>1</v>
      </c>
      <c r="B9" s="233" t="s">
        <v>102</v>
      </c>
      <c r="C9" s="245" t="s">
        <v>103</v>
      </c>
      <c r="D9" s="234" t="s">
        <v>104</v>
      </c>
      <c r="E9" s="235">
        <v>5.3624999999999998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0</v>
      </c>
      <c r="O9" s="237">
        <f>ROUND(E9*N9,2)</f>
        <v>0</v>
      </c>
      <c r="P9" s="237">
        <v>3.1920000000000002</v>
      </c>
      <c r="Q9" s="237">
        <f>ROUND(E9*P9,2)</f>
        <v>17.12</v>
      </c>
      <c r="R9" s="237"/>
      <c r="S9" s="237" t="s">
        <v>105</v>
      </c>
      <c r="T9" s="238" t="s">
        <v>106</v>
      </c>
      <c r="U9" s="219">
        <v>0</v>
      </c>
      <c r="V9" s="219">
        <f>ROUND(E9*U9,2)</f>
        <v>0</v>
      </c>
      <c r="W9" s="219"/>
      <c r="X9" s="219" t="s">
        <v>107</v>
      </c>
      <c r="Y9" s="210"/>
      <c r="Z9" s="210"/>
      <c r="AA9" s="210"/>
      <c r="AB9" s="210"/>
      <c r="AC9" s="210"/>
      <c r="AD9" s="210"/>
      <c r="AE9" s="210"/>
      <c r="AF9" s="210"/>
      <c r="AG9" s="210" t="s">
        <v>108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5">
      <c r="A10" s="217"/>
      <c r="B10" s="218"/>
      <c r="C10" s="246" t="s">
        <v>109</v>
      </c>
      <c r="D10" s="240"/>
      <c r="E10" s="240"/>
      <c r="F10" s="240"/>
      <c r="G10" s="240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110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39" t="str">
        <f>C10</f>
        <v>Položka zahrnuje veškerou manipulaci s vybouranou sutí a s vybouranými hmotami vč. uložení na skládku.</v>
      </c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17"/>
      <c r="B11" s="218"/>
      <c r="C11" s="247" t="s">
        <v>111</v>
      </c>
      <c r="D11" s="223"/>
      <c r="E11" s="224">
        <v>5.3624999999999998</v>
      </c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112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17"/>
      <c r="B12" s="218"/>
      <c r="C12" s="248"/>
      <c r="D12" s="241"/>
      <c r="E12" s="241"/>
      <c r="F12" s="241"/>
      <c r="G12" s="241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0"/>
      <c r="Z12" s="210"/>
      <c r="AA12" s="210"/>
      <c r="AB12" s="210"/>
      <c r="AC12" s="210"/>
      <c r="AD12" s="210"/>
      <c r="AE12" s="210"/>
      <c r="AF12" s="210"/>
      <c r="AG12" s="210" t="s">
        <v>113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5">
      <c r="A13" s="232">
        <v>2</v>
      </c>
      <c r="B13" s="233" t="s">
        <v>114</v>
      </c>
      <c r="C13" s="245" t="s">
        <v>115</v>
      </c>
      <c r="D13" s="234" t="s">
        <v>116</v>
      </c>
      <c r="E13" s="235">
        <v>5.3624999999999998</v>
      </c>
      <c r="F13" s="236"/>
      <c r="G13" s="237">
        <f>ROUND(E13*F13,2)</f>
        <v>0</v>
      </c>
      <c r="H13" s="236"/>
      <c r="I13" s="237">
        <f>ROUND(E13*H13,2)</f>
        <v>0</v>
      </c>
      <c r="J13" s="236"/>
      <c r="K13" s="237">
        <f>ROUND(E13*J13,2)</f>
        <v>0</v>
      </c>
      <c r="L13" s="237">
        <v>21</v>
      </c>
      <c r="M13" s="237">
        <f>G13*(1+L13/100)</f>
        <v>0</v>
      </c>
      <c r="N13" s="237">
        <v>0</v>
      </c>
      <c r="O13" s="237">
        <f>ROUND(E13*N13,2)</f>
        <v>0</v>
      </c>
      <c r="P13" s="237">
        <v>0</v>
      </c>
      <c r="Q13" s="237">
        <f>ROUND(E13*P13,2)</f>
        <v>0</v>
      </c>
      <c r="R13" s="237"/>
      <c r="S13" s="237" t="s">
        <v>105</v>
      </c>
      <c r="T13" s="238" t="s">
        <v>106</v>
      </c>
      <c r="U13" s="219">
        <v>0</v>
      </c>
      <c r="V13" s="219">
        <f>ROUND(E13*U13,2)</f>
        <v>0</v>
      </c>
      <c r="W13" s="219"/>
      <c r="X13" s="219" t="s">
        <v>107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108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5">
      <c r="A14" s="217"/>
      <c r="B14" s="218"/>
      <c r="C14" s="246" t="s">
        <v>117</v>
      </c>
      <c r="D14" s="240"/>
      <c r="E14" s="240"/>
      <c r="F14" s="240"/>
      <c r="G14" s="240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110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5">
      <c r="A15" s="217"/>
      <c r="B15" s="218"/>
      <c r="C15" s="247" t="s">
        <v>111</v>
      </c>
      <c r="D15" s="223"/>
      <c r="E15" s="224">
        <v>5.3624999999999998</v>
      </c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0"/>
      <c r="Z15" s="210"/>
      <c r="AA15" s="210"/>
      <c r="AB15" s="210"/>
      <c r="AC15" s="210"/>
      <c r="AD15" s="210"/>
      <c r="AE15" s="210"/>
      <c r="AF15" s="210"/>
      <c r="AG15" s="210" t="s">
        <v>112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5">
      <c r="A16" s="217"/>
      <c r="B16" s="218"/>
      <c r="C16" s="248"/>
      <c r="D16" s="241"/>
      <c r="E16" s="241"/>
      <c r="F16" s="241"/>
      <c r="G16" s="241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0"/>
      <c r="Z16" s="210"/>
      <c r="AA16" s="210"/>
      <c r="AB16" s="210"/>
      <c r="AC16" s="210"/>
      <c r="AD16" s="210"/>
      <c r="AE16" s="210"/>
      <c r="AF16" s="210"/>
      <c r="AG16" s="210" t="s">
        <v>113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5">
      <c r="A17" s="232">
        <v>3</v>
      </c>
      <c r="B17" s="233" t="s">
        <v>118</v>
      </c>
      <c r="C17" s="245" t="s">
        <v>119</v>
      </c>
      <c r="D17" s="234" t="s">
        <v>116</v>
      </c>
      <c r="E17" s="235">
        <v>206.4</v>
      </c>
      <c r="F17" s="236"/>
      <c r="G17" s="237">
        <f>ROUND(E17*F17,2)</f>
        <v>0</v>
      </c>
      <c r="H17" s="236"/>
      <c r="I17" s="237">
        <f>ROUND(E17*H17,2)</f>
        <v>0</v>
      </c>
      <c r="J17" s="236"/>
      <c r="K17" s="237">
        <f>ROUND(E17*J17,2)</f>
        <v>0</v>
      </c>
      <c r="L17" s="237">
        <v>21</v>
      </c>
      <c r="M17" s="237">
        <f>G17*(1+L17/100)</f>
        <v>0</v>
      </c>
      <c r="N17" s="237">
        <v>0</v>
      </c>
      <c r="O17" s="237">
        <f>ROUND(E17*N17,2)</f>
        <v>0</v>
      </c>
      <c r="P17" s="237">
        <v>2.2000000000000002</v>
      </c>
      <c r="Q17" s="237">
        <f>ROUND(E17*P17,2)</f>
        <v>454.08</v>
      </c>
      <c r="R17" s="237"/>
      <c r="S17" s="237" t="s">
        <v>105</v>
      </c>
      <c r="T17" s="238" t="s">
        <v>120</v>
      </c>
      <c r="U17" s="219">
        <v>0</v>
      </c>
      <c r="V17" s="219">
        <f>ROUND(E17*U17,2)</f>
        <v>0</v>
      </c>
      <c r="W17" s="219"/>
      <c r="X17" s="219" t="s">
        <v>107</v>
      </c>
      <c r="Y17" s="210"/>
      <c r="Z17" s="210"/>
      <c r="AA17" s="210"/>
      <c r="AB17" s="210"/>
      <c r="AC17" s="210"/>
      <c r="AD17" s="210"/>
      <c r="AE17" s="210"/>
      <c r="AF17" s="210"/>
      <c r="AG17" s="210" t="s">
        <v>108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1" outlineLevel="1" x14ac:dyDescent="0.25">
      <c r="A18" s="217"/>
      <c r="B18" s="218"/>
      <c r="C18" s="246" t="s">
        <v>121</v>
      </c>
      <c r="D18" s="240"/>
      <c r="E18" s="240"/>
      <c r="F18" s="240"/>
      <c r="G18" s="240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0"/>
      <c r="Z18" s="210"/>
      <c r="AA18" s="210"/>
      <c r="AB18" s="210"/>
      <c r="AC18" s="210"/>
      <c r="AD18" s="210"/>
      <c r="AE18" s="210"/>
      <c r="AF18" s="210"/>
      <c r="AG18" s="210" t="s">
        <v>110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39" t="str">
        <f>C18</f>
        <v>Frézování bude řízené automatické 3D frézování dle metodiky využití 3D dat pro rekonstrukce pozemních komunikací certifikované MD ČR dne 2.1.2020 č.j. 183/2019/710-VV/1</v>
      </c>
      <c r="BB18" s="210"/>
      <c r="BC18" s="210"/>
      <c r="BD18" s="210"/>
      <c r="BE18" s="210"/>
      <c r="BF18" s="210"/>
      <c r="BG18" s="210"/>
      <c r="BH18" s="210"/>
    </row>
    <row r="19" spans="1:60" outlineLevel="1" x14ac:dyDescent="0.25">
      <c r="A19" s="217"/>
      <c r="B19" s="218"/>
      <c r="C19" s="249" t="s">
        <v>122</v>
      </c>
      <c r="D19" s="242"/>
      <c r="E19" s="242"/>
      <c r="F19" s="242"/>
      <c r="G19" s="242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110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17"/>
      <c r="B20" s="218"/>
      <c r="C20" s="250" t="s">
        <v>123</v>
      </c>
      <c r="D20" s="220"/>
      <c r="E20" s="221"/>
      <c r="F20" s="222"/>
      <c r="G20" s="222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0"/>
      <c r="Z20" s="210"/>
      <c r="AA20" s="210"/>
      <c r="AB20" s="210"/>
      <c r="AC20" s="210"/>
      <c r="AD20" s="210"/>
      <c r="AE20" s="210"/>
      <c r="AF20" s="210"/>
      <c r="AG20" s="210" t="s">
        <v>110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5">
      <c r="A21" s="217"/>
      <c r="B21" s="218"/>
      <c r="C21" s="249" t="s">
        <v>124</v>
      </c>
      <c r="D21" s="242"/>
      <c r="E21" s="242"/>
      <c r="F21" s="242"/>
      <c r="G21" s="242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0"/>
      <c r="Z21" s="210"/>
      <c r="AA21" s="210"/>
      <c r="AB21" s="210"/>
      <c r="AC21" s="210"/>
      <c r="AD21" s="210"/>
      <c r="AE21" s="210"/>
      <c r="AF21" s="210"/>
      <c r="AG21" s="210" t="s">
        <v>110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39" t="str">
        <f>C21</f>
        <v>a) Jedno technické zařízení pro nivelaci frézy v režimu 3D, které musí splňovat následující technickou specifikaci:</v>
      </c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17"/>
      <c r="B22" s="218"/>
      <c r="C22" s="249" t="s">
        <v>125</v>
      </c>
      <c r="D22" s="242"/>
      <c r="E22" s="242"/>
      <c r="F22" s="242"/>
      <c r="G22" s="242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110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5">
      <c r="A23" s="217"/>
      <c r="B23" s="218"/>
      <c r="C23" s="249" t="s">
        <v>126</v>
      </c>
      <c r="D23" s="242"/>
      <c r="E23" s="242"/>
      <c r="F23" s="242"/>
      <c r="G23" s="242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0"/>
      <c r="Z23" s="210"/>
      <c r="AA23" s="210"/>
      <c r="AB23" s="210"/>
      <c r="AC23" s="210"/>
      <c r="AD23" s="210"/>
      <c r="AE23" s="210"/>
      <c r="AF23" s="210"/>
      <c r="AG23" s="210" t="s">
        <v>110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5">
      <c r="A24" s="217"/>
      <c r="B24" s="218"/>
      <c r="C24" s="250" t="s">
        <v>123</v>
      </c>
      <c r="D24" s="220"/>
      <c r="E24" s="221"/>
      <c r="F24" s="222"/>
      <c r="G24" s="222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0"/>
      <c r="Z24" s="210"/>
      <c r="AA24" s="210"/>
      <c r="AB24" s="210"/>
      <c r="AC24" s="210"/>
      <c r="AD24" s="210"/>
      <c r="AE24" s="210"/>
      <c r="AF24" s="210"/>
      <c r="AG24" s="210" t="s">
        <v>110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5">
      <c r="A25" s="217"/>
      <c r="B25" s="218"/>
      <c r="C25" s="249" t="s">
        <v>127</v>
      </c>
      <c r="D25" s="242"/>
      <c r="E25" s="242"/>
      <c r="F25" s="242"/>
      <c r="G25" s="242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0"/>
      <c r="Z25" s="210"/>
      <c r="AA25" s="210"/>
      <c r="AB25" s="210"/>
      <c r="AC25" s="210"/>
      <c r="AD25" s="210"/>
      <c r="AE25" s="210"/>
      <c r="AF25" s="210"/>
      <c r="AG25" s="210" t="s">
        <v>110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39" t="str">
        <f>C25</f>
        <v>b) Jedno technické zařízení pro automatické navádění silniční frézy v režimu 3D, které musí splňovat následující technickou specifikaci:</v>
      </c>
      <c r="BB25" s="210"/>
      <c r="BC25" s="210"/>
      <c r="BD25" s="210"/>
      <c r="BE25" s="210"/>
      <c r="BF25" s="210"/>
      <c r="BG25" s="210"/>
      <c r="BH25" s="210"/>
    </row>
    <row r="26" spans="1:60" outlineLevel="1" x14ac:dyDescent="0.25">
      <c r="A26" s="217"/>
      <c r="B26" s="218"/>
      <c r="C26" s="249" t="s">
        <v>128</v>
      </c>
      <c r="D26" s="242"/>
      <c r="E26" s="242"/>
      <c r="F26" s="242"/>
      <c r="G26" s="242"/>
      <c r="H26" s="219"/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19"/>
      <c r="Y26" s="210"/>
      <c r="Z26" s="210"/>
      <c r="AA26" s="210"/>
      <c r="AB26" s="210"/>
      <c r="AC26" s="210"/>
      <c r="AD26" s="210"/>
      <c r="AE26" s="210"/>
      <c r="AF26" s="210"/>
      <c r="AG26" s="210" t="s">
        <v>110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39" t="str">
        <f>C26</f>
        <v>· Technologii přesného určení polohy pohyblivého cíle pomocí okamžité synchronizace měřených úhlů a délek</v>
      </c>
      <c r="BB26" s="210"/>
      <c r="BC26" s="210"/>
      <c r="BD26" s="210"/>
      <c r="BE26" s="210"/>
      <c r="BF26" s="210"/>
      <c r="BG26" s="210"/>
      <c r="BH26" s="210"/>
    </row>
    <row r="27" spans="1:60" outlineLevel="1" x14ac:dyDescent="0.25">
      <c r="A27" s="217"/>
      <c r="B27" s="218"/>
      <c r="C27" s="249" t="s">
        <v>129</v>
      </c>
      <c r="D27" s="242"/>
      <c r="E27" s="242"/>
      <c r="F27" s="242"/>
      <c r="G27" s="242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210"/>
      <c r="Z27" s="210"/>
      <c r="AA27" s="210"/>
      <c r="AB27" s="210"/>
      <c r="AC27" s="210"/>
      <c r="AD27" s="210"/>
      <c r="AE27" s="210"/>
      <c r="AF27" s="210"/>
      <c r="AG27" s="210" t="s">
        <v>110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39" t="str">
        <f>C27</f>
        <v>· Technologii s otočením 115 úhlových stupňů za sekundu pro zajištění vysoké rychlosti sledování pohybu stroje s přesností 1“</v>
      </c>
      <c r="BB27" s="210"/>
      <c r="BC27" s="210"/>
      <c r="BD27" s="210"/>
      <c r="BE27" s="210"/>
      <c r="BF27" s="210"/>
      <c r="BG27" s="210"/>
      <c r="BH27" s="210"/>
    </row>
    <row r="28" spans="1:60" outlineLevel="1" x14ac:dyDescent="0.25">
      <c r="A28" s="217"/>
      <c r="B28" s="218"/>
      <c r="C28" s="249" t="s">
        <v>130</v>
      </c>
      <c r="D28" s="242"/>
      <c r="E28" s="242"/>
      <c r="F28" s="242"/>
      <c r="G28" s="242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10"/>
      <c r="Z28" s="210"/>
      <c r="AA28" s="210"/>
      <c r="AB28" s="210"/>
      <c r="AC28" s="210"/>
      <c r="AD28" s="210"/>
      <c r="AE28" s="210"/>
      <c r="AF28" s="210"/>
      <c r="AG28" s="210" t="s">
        <v>110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5">
      <c r="A29" s="217"/>
      <c r="B29" s="218"/>
      <c r="C29" s="247" t="s">
        <v>131</v>
      </c>
      <c r="D29" s="223"/>
      <c r="E29" s="224">
        <v>206.4</v>
      </c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0"/>
      <c r="Z29" s="210"/>
      <c r="AA29" s="210"/>
      <c r="AB29" s="210"/>
      <c r="AC29" s="210"/>
      <c r="AD29" s="210"/>
      <c r="AE29" s="210"/>
      <c r="AF29" s="210"/>
      <c r="AG29" s="210" t="s">
        <v>112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5">
      <c r="A30" s="217"/>
      <c r="B30" s="218"/>
      <c r="C30" s="248"/>
      <c r="D30" s="241"/>
      <c r="E30" s="241"/>
      <c r="F30" s="241"/>
      <c r="G30" s="241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0"/>
      <c r="Z30" s="210"/>
      <c r="AA30" s="210"/>
      <c r="AB30" s="210"/>
      <c r="AC30" s="210"/>
      <c r="AD30" s="210"/>
      <c r="AE30" s="210"/>
      <c r="AF30" s="210"/>
      <c r="AG30" s="210" t="s">
        <v>113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x14ac:dyDescent="0.25">
      <c r="A31" s="226" t="s">
        <v>100</v>
      </c>
      <c r="B31" s="227" t="s">
        <v>64</v>
      </c>
      <c r="C31" s="244" t="s">
        <v>65</v>
      </c>
      <c r="D31" s="228"/>
      <c r="E31" s="229"/>
      <c r="F31" s="230"/>
      <c r="G31" s="230">
        <f>SUMIF(AG32:AG72,"&lt;&gt;NOR",G32:G72)</f>
        <v>0</v>
      </c>
      <c r="H31" s="230"/>
      <c r="I31" s="230">
        <f>SUM(I32:I72)</f>
        <v>0</v>
      </c>
      <c r="J31" s="230"/>
      <c r="K31" s="230">
        <f>SUM(K32:K72)</f>
        <v>0</v>
      </c>
      <c r="L31" s="230"/>
      <c r="M31" s="230">
        <f>SUM(M32:M72)</f>
        <v>0</v>
      </c>
      <c r="N31" s="230"/>
      <c r="O31" s="230">
        <f>SUM(O32:O72)</f>
        <v>0.23</v>
      </c>
      <c r="P31" s="230"/>
      <c r="Q31" s="230">
        <f>SUM(Q32:Q72)</f>
        <v>0</v>
      </c>
      <c r="R31" s="230"/>
      <c r="S31" s="230"/>
      <c r="T31" s="231"/>
      <c r="U31" s="225"/>
      <c r="V31" s="225">
        <f>SUM(V32:V72)</f>
        <v>0</v>
      </c>
      <c r="W31" s="225"/>
      <c r="X31" s="225"/>
      <c r="AG31" t="s">
        <v>101</v>
      </c>
    </row>
    <row r="32" spans="1:60" outlineLevel="1" x14ac:dyDescent="0.25">
      <c r="A32" s="232">
        <v>4</v>
      </c>
      <c r="B32" s="233" t="s">
        <v>132</v>
      </c>
      <c r="C32" s="245" t="s">
        <v>133</v>
      </c>
      <c r="D32" s="234" t="s">
        <v>134</v>
      </c>
      <c r="E32" s="235">
        <v>2011.9</v>
      </c>
      <c r="F32" s="236"/>
      <c r="G32" s="237">
        <f>ROUND(E32*F32,2)</f>
        <v>0</v>
      </c>
      <c r="H32" s="236"/>
      <c r="I32" s="237">
        <f>ROUND(E32*H32,2)</f>
        <v>0</v>
      </c>
      <c r="J32" s="236"/>
      <c r="K32" s="237">
        <f>ROUND(E32*J32,2)</f>
        <v>0</v>
      </c>
      <c r="L32" s="237">
        <v>21</v>
      </c>
      <c r="M32" s="237">
        <f>G32*(1+L32/100)</f>
        <v>0</v>
      </c>
      <c r="N32" s="237">
        <v>0</v>
      </c>
      <c r="O32" s="237">
        <f>ROUND(E32*N32,2)</f>
        <v>0</v>
      </c>
      <c r="P32" s="237">
        <v>0</v>
      </c>
      <c r="Q32" s="237">
        <f>ROUND(E32*P32,2)</f>
        <v>0</v>
      </c>
      <c r="R32" s="237"/>
      <c r="S32" s="237" t="s">
        <v>105</v>
      </c>
      <c r="T32" s="238" t="s">
        <v>106</v>
      </c>
      <c r="U32" s="219">
        <v>0</v>
      </c>
      <c r="V32" s="219">
        <f>ROUND(E32*U32,2)</f>
        <v>0</v>
      </c>
      <c r="W32" s="219"/>
      <c r="X32" s="219" t="s">
        <v>107</v>
      </c>
      <c r="Y32" s="210"/>
      <c r="Z32" s="210"/>
      <c r="AA32" s="210"/>
      <c r="AB32" s="210"/>
      <c r="AC32" s="210"/>
      <c r="AD32" s="210"/>
      <c r="AE32" s="210"/>
      <c r="AF32" s="210"/>
      <c r="AG32" s="210" t="s">
        <v>108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5">
      <c r="A33" s="217"/>
      <c r="B33" s="218"/>
      <c r="C33" s="246" t="s">
        <v>135</v>
      </c>
      <c r="D33" s="240"/>
      <c r="E33" s="240"/>
      <c r="F33" s="240"/>
      <c r="G33" s="240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0"/>
      <c r="Z33" s="210"/>
      <c r="AA33" s="210"/>
      <c r="AB33" s="210"/>
      <c r="AC33" s="210"/>
      <c r="AD33" s="210"/>
      <c r="AE33" s="210"/>
      <c r="AF33" s="210"/>
      <c r="AG33" s="210" t="s">
        <v>110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5">
      <c r="A34" s="217"/>
      <c r="B34" s="218"/>
      <c r="C34" s="249" t="s">
        <v>136</v>
      </c>
      <c r="D34" s="242"/>
      <c r="E34" s="242"/>
      <c r="F34" s="242"/>
      <c r="G34" s="242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0"/>
      <c r="Z34" s="210"/>
      <c r="AA34" s="210"/>
      <c r="AB34" s="210"/>
      <c r="AC34" s="210"/>
      <c r="AD34" s="210"/>
      <c r="AE34" s="210"/>
      <c r="AF34" s="210"/>
      <c r="AG34" s="210" t="s">
        <v>110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5">
      <c r="A35" s="217"/>
      <c r="B35" s="218"/>
      <c r="C35" s="249" t="s">
        <v>137</v>
      </c>
      <c r="D35" s="242"/>
      <c r="E35" s="242"/>
      <c r="F35" s="242"/>
      <c r="G35" s="242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0"/>
      <c r="Z35" s="210"/>
      <c r="AA35" s="210"/>
      <c r="AB35" s="210"/>
      <c r="AC35" s="210"/>
      <c r="AD35" s="210"/>
      <c r="AE35" s="210"/>
      <c r="AF35" s="210"/>
      <c r="AG35" s="210" t="s">
        <v>110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5">
      <c r="A36" s="217"/>
      <c r="B36" s="218"/>
      <c r="C36" s="249" t="s">
        <v>138</v>
      </c>
      <c r="D36" s="242"/>
      <c r="E36" s="242"/>
      <c r="F36" s="242"/>
      <c r="G36" s="242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0"/>
      <c r="Z36" s="210"/>
      <c r="AA36" s="210"/>
      <c r="AB36" s="210"/>
      <c r="AC36" s="210"/>
      <c r="AD36" s="210"/>
      <c r="AE36" s="210"/>
      <c r="AF36" s="210"/>
      <c r="AG36" s="210" t="s">
        <v>110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5">
      <c r="A37" s="217"/>
      <c r="B37" s="218"/>
      <c r="C37" s="249" t="s">
        <v>139</v>
      </c>
      <c r="D37" s="242"/>
      <c r="E37" s="242"/>
      <c r="F37" s="242"/>
      <c r="G37" s="242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10"/>
      <c r="Z37" s="210"/>
      <c r="AA37" s="210"/>
      <c r="AB37" s="210"/>
      <c r="AC37" s="210"/>
      <c r="AD37" s="210"/>
      <c r="AE37" s="210"/>
      <c r="AF37" s="210"/>
      <c r="AG37" s="210" t="s">
        <v>110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39" t="str">
        <f>C37</f>
        <v>- úpravu napojení, ukončení podél obrubníků, dilatačních zařízení, odvodňovacích proužků, odvodňovačů, vpustí, šachet a pod.</v>
      </c>
      <c r="BB37" s="210"/>
      <c r="BC37" s="210"/>
      <c r="BD37" s="210"/>
      <c r="BE37" s="210"/>
      <c r="BF37" s="210"/>
      <c r="BG37" s="210"/>
      <c r="BH37" s="210"/>
    </row>
    <row r="38" spans="1:60" outlineLevel="1" x14ac:dyDescent="0.25">
      <c r="A38" s="217"/>
      <c r="B38" s="218"/>
      <c r="C38" s="249" t="s">
        <v>140</v>
      </c>
      <c r="D38" s="242"/>
      <c r="E38" s="242"/>
      <c r="F38" s="242"/>
      <c r="G38" s="242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0"/>
      <c r="Z38" s="210"/>
      <c r="AA38" s="210"/>
      <c r="AB38" s="210"/>
      <c r="AC38" s="210"/>
      <c r="AD38" s="210"/>
      <c r="AE38" s="210"/>
      <c r="AF38" s="210"/>
      <c r="AG38" s="210" t="s">
        <v>110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5">
      <c r="A39" s="217"/>
      <c r="B39" s="218"/>
      <c r="C39" s="249" t="s">
        <v>141</v>
      </c>
      <c r="D39" s="242"/>
      <c r="E39" s="242"/>
      <c r="F39" s="242"/>
      <c r="G39" s="242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0"/>
      <c r="Z39" s="210"/>
      <c r="AA39" s="210"/>
      <c r="AB39" s="210"/>
      <c r="AC39" s="210"/>
      <c r="AD39" s="210"/>
      <c r="AE39" s="210"/>
      <c r="AF39" s="210"/>
      <c r="AG39" s="210" t="s">
        <v>110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39" t="str">
        <f>C39</f>
        <v>- nezahrnuje těsnění podél obrubníků, dilatačních zařízení, odvodňovacích proužků, odvodňovačů, vpustí, šachet a pod.</v>
      </c>
      <c r="BB39" s="210"/>
      <c r="BC39" s="210"/>
      <c r="BD39" s="210"/>
      <c r="BE39" s="210"/>
      <c r="BF39" s="210"/>
      <c r="BG39" s="210"/>
      <c r="BH39" s="210"/>
    </row>
    <row r="40" spans="1:60" outlineLevel="1" x14ac:dyDescent="0.25">
      <c r="A40" s="217"/>
      <c r="B40" s="218"/>
      <c r="C40" s="247" t="s">
        <v>142</v>
      </c>
      <c r="D40" s="223"/>
      <c r="E40" s="224">
        <v>2011.9</v>
      </c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0"/>
      <c r="Z40" s="210"/>
      <c r="AA40" s="210"/>
      <c r="AB40" s="210"/>
      <c r="AC40" s="210"/>
      <c r="AD40" s="210"/>
      <c r="AE40" s="210"/>
      <c r="AF40" s="210"/>
      <c r="AG40" s="210" t="s">
        <v>112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5">
      <c r="A41" s="217"/>
      <c r="B41" s="218"/>
      <c r="C41" s="248"/>
      <c r="D41" s="241"/>
      <c r="E41" s="241"/>
      <c r="F41" s="241"/>
      <c r="G41" s="241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0"/>
      <c r="Z41" s="210"/>
      <c r="AA41" s="210"/>
      <c r="AB41" s="210"/>
      <c r="AC41" s="210"/>
      <c r="AD41" s="210"/>
      <c r="AE41" s="210"/>
      <c r="AF41" s="210"/>
      <c r="AG41" s="210" t="s">
        <v>113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5">
      <c r="A42" s="232">
        <v>5</v>
      </c>
      <c r="B42" s="233" t="s">
        <v>143</v>
      </c>
      <c r="C42" s="245" t="s">
        <v>144</v>
      </c>
      <c r="D42" s="234" t="s">
        <v>134</v>
      </c>
      <c r="E42" s="235">
        <v>2011.9</v>
      </c>
      <c r="F42" s="236"/>
      <c r="G42" s="237">
        <f>ROUND(E42*F42,2)</f>
        <v>0</v>
      </c>
      <c r="H42" s="236"/>
      <c r="I42" s="237">
        <f>ROUND(E42*H42,2)</f>
        <v>0</v>
      </c>
      <c r="J42" s="236"/>
      <c r="K42" s="237">
        <f>ROUND(E42*J42,2)</f>
        <v>0</v>
      </c>
      <c r="L42" s="237">
        <v>21</v>
      </c>
      <c r="M42" s="237">
        <f>G42*(1+L42/100)</f>
        <v>0</v>
      </c>
      <c r="N42" s="237">
        <v>0</v>
      </c>
      <c r="O42" s="237">
        <f>ROUND(E42*N42,2)</f>
        <v>0</v>
      </c>
      <c r="P42" s="237">
        <v>0</v>
      </c>
      <c r="Q42" s="237">
        <f>ROUND(E42*P42,2)</f>
        <v>0</v>
      </c>
      <c r="R42" s="237"/>
      <c r="S42" s="237" t="s">
        <v>105</v>
      </c>
      <c r="T42" s="238" t="s">
        <v>106</v>
      </c>
      <c r="U42" s="219">
        <v>0</v>
      </c>
      <c r="V42" s="219">
        <f>ROUND(E42*U42,2)</f>
        <v>0</v>
      </c>
      <c r="W42" s="219"/>
      <c r="X42" s="219" t="s">
        <v>107</v>
      </c>
      <c r="Y42" s="210"/>
      <c r="Z42" s="210"/>
      <c r="AA42" s="210"/>
      <c r="AB42" s="210"/>
      <c r="AC42" s="210"/>
      <c r="AD42" s="210"/>
      <c r="AE42" s="210"/>
      <c r="AF42" s="210"/>
      <c r="AG42" s="210" t="s">
        <v>108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5">
      <c r="A43" s="217"/>
      <c r="B43" s="218"/>
      <c r="C43" s="246" t="s">
        <v>135</v>
      </c>
      <c r="D43" s="240"/>
      <c r="E43" s="240"/>
      <c r="F43" s="240"/>
      <c r="G43" s="240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0"/>
      <c r="Z43" s="210"/>
      <c r="AA43" s="210"/>
      <c r="AB43" s="210"/>
      <c r="AC43" s="210"/>
      <c r="AD43" s="210"/>
      <c r="AE43" s="210"/>
      <c r="AF43" s="210"/>
      <c r="AG43" s="210" t="s">
        <v>110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5">
      <c r="A44" s="217"/>
      <c r="B44" s="218"/>
      <c r="C44" s="249" t="s">
        <v>136</v>
      </c>
      <c r="D44" s="242"/>
      <c r="E44" s="242"/>
      <c r="F44" s="242"/>
      <c r="G44" s="242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10"/>
      <c r="Z44" s="210"/>
      <c r="AA44" s="210"/>
      <c r="AB44" s="210"/>
      <c r="AC44" s="210"/>
      <c r="AD44" s="210"/>
      <c r="AE44" s="210"/>
      <c r="AF44" s="210"/>
      <c r="AG44" s="210" t="s">
        <v>110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5">
      <c r="A45" s="217"/>
      <c r="B45" s="218"/>
      <c r="C45" s="249" t="s">
        <v>137</v>
      </c>
      <c r="D45" s="242"/>
      <c r="E45" s="242"/>
      <c r="F45" s="242"/>
      <c r="G45" s="242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0"/>
      <c r="Z45" s="210"/>
      <c r="AA45" s="210"/>
      <c r="AB45" s="210"/>
      <c r="AC45" s="210"/>
      <c r="AD45" s="210"/>
      <c r="AE45" s="210"/>
      <c r="AF45" s="210"/>
      <c r="AG45" s="210" t="s">
        <v>110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5">
      <c r="A46" s="217"/>
      <c r="B46" s="218"/>
      <c r="C46" s="249" t="s">
        <v>138</v>
      </c>
      <c r="D46" s="242"/>
      <c r="E46" s="242"/>
      <c r="F46" s="242"/>
      <c r="G46" s="242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0"/>
      <c r="Z46" s="210"/>
      <c r="AA46" s="210"/>
      <c r="AB46" s="210"/>
      <c r="AC46" s="210"/>
      <c r="AD46" s="210"/>
      <c r="AE46" s="210"/>
      <c r="AF46" s="210"/>
      <c r="AG46" s="210" t="s">
        <v>110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5">
      <c r="A47" s="217"/>
      <c r="B47" s="218"/>
      <c r="C47" s="249" t="s">
        <v>139</v>
      </c>
      <c r="D47" s="242"/>
      <c r="E47" s="242"/>
      <c r="F47" s="242"/>
      <c r="G47" s="242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0"/>
      <c r="Z47" s="210"/>
      <c r="AA47" s="210"/>
      <c r="AB47" s="210"/>
      <c r="AC47" s="210"/>
      <c r="AD47" s="210"/>
      <c r="AE47" s="210"/>
      <c r="AF47" s="210"/>
      <c r="AG47" s="210" t="s">
        <v>110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39" t="str">
        <f>C47</f>
        <v>- úpravu napojení, ukončení podél obrubníků, dilatačních zařízení, odvodňovacích proužků, odvodňovačů, vpustí, šachet a pod.</v>
      </c>
      <c r="BB47" s="210"/>
      <c r="BC47" s="210"/>
      <c r="BD47" s="210"/>
      <c r="BE47" s="210"/>
      <c r="BF47" s="210"/>
      <c r="BG47" s="210"/>
      <c r="BH47" s="210"/>
    </row>
    <row r="48" spans="1:60" outlineLevel="1" x14ac:dyDescent="0.25">
      <c r="A48" s="217"/>
      <c r="B48" s="218"/>
      <c r="C48" s="249" t="s">
        <v>140</v>
      </c>
      <c r="D48" s="242"/>
      <c r="E48" s="242"/>
      <c r="F48" s="242"/>
      <c r="G48" s="242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0"/>
      <c r="Z48" s="210"/>
      <c r="AA48" s="210"/>
      <c r="AB48" s="210"/>
      <c r="AC48" s="210"/>
      <c r="AD48" s="210"/>
      <c r="AE48" s="210"/>
      <c r="AF48" s="210"/>
      <c r="AG48" s="210" t="s">
        <v>110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5">
      <c r="A49" s="217"/>
      <c r="B49" s="218"/>
      <c r="C49" s="249" t="s">
        <v>141</v>
      </c>
      <c r="D49" s="242"/>
      <c r="E49" s="242"/>
      <c r="F49" s="242"/>
      <c r="G49" s="242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0"/>
      <c r="Z49" s="210"/>
      <c r="AA49" s="210"/>
      <c r="AB49" s="210"/>
      <c r="AC49" s="210"/>
      <c r="AD49" s="210"/>
      <c r="AE49" s="210"/>
      <c r="AF49" s="210"/>
      <c r="AG49" s="210" t="s">
        <v>110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39" t="str">
        <f>C49</f>
        <v>- nezahrnuje těsnění podél obrubníků, dilatačních zařízení, odvodňovacích proužků, odvodňovačů, vpustí, šachet a pod.</v>
      </c>
      <c r="BB49" s="210"/>
      <c r="BC49" s="210"/>
      <c r="BD49" s="210"/>
      <c r="BE49" s="210"/>
      <c r="BF49" s="210"/>
      <c r="BG49" s="210"/>
      <c r="BH49" s="210"/>
    </row>
    <row r="50" spans="1:60" outlineLevel="1" x14ac:dyDescent="0.25">
      <c r="A50" s="217"/>
      <c r="B50" s="218"/>
      <c r="C50" s="247" t="s">
        <v>145</v>
      </c>
      <c r="D50" s="223"/>
      <c r="E50" s="224">
        <v>2011.9</v>
      </c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10"/>
      <c r="Z50" s="210"/>
      <c r="AA50" s="210"/>
      <c r="AB50" s="210"/>
      <c r="AC50" s="210"/>
      <c r="AD50" s="210"/>
      <c r="AE50" s="210"/>
      <c r="AF50" s="210"/>
      <c r="AG50" s="210" t="s">
        <v>112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5">
      <c r="A51" s="217"/>
      <c r="B51" s="218"/>
      <c r="C51" s="248"/>
      <c r="D51" s="241"/>
      <c r="E51" s="241"/>
      <c r="F51" s="241"/>
      <c r="G51" s="241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10"/>
      <c r="Z51" s="210"/>
      <c r="AA51" s="210"/>
      <c r="AB51" s="210"/>
      <c r="AC51" s="210"/>
      <c r="AD51" s="210"/>
      <c r="AE51" s="210"/>
      <c r="AF51" s="210"/>
      <c r="AG51" s="210" t="s">
        <v>113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5">
      <c r="A52" s="232">
        <v>6</v>
      </c>
      <c r="B52" s="233" t="s">
        <v>146</v>
      </c>
      <c r="C52" s="245" t="s">
        <v>147</v>
      </c>
      <c r="D52" s="234" t="s">
        <v>148</v>
      </c>
      <c r="E52" s="235">
        <v>201</v>
      </c>
      <c r="F52" s="236"/>
      <c r="G52" s="237">
        <f>ROUND(E52*F52,2)</f>
        <v>0</v>
      </c>
      <c r="H52" s="236"/>
      <c r="I52" s="237">
        <f>ROUND(E52*H52,2)</f>
        <v>0</v>
      </c>
      <c r="J52" s="236"/>
      <c r="K52" s="237">
        <f>ROUND(E52*J52,2)</f>
        <v>0</v>
      </c>
      <c r="L52" s="237">
        <v>21</v>
      </c>
      <c r="M52" s="237">
        <f>G52*(1+L52/100)</f>
        <v>0</v>
      </c>
      <c r="N52" s="237">
        <v>0</v>
      </c>
      <c r="O52" s="237">
        <f>ROUND(E52*N52,2)</f>
        <v>0</v>
      </c>
      <c r="P52" s="237">
        <v>0</v>
      </c>
      <c r="Q52" s="237">
        <f>ROUND(E52*P52,2)</f>
        <v>0</v>
      </c>
      <c r="R52" s="237"/>
      <c r="S52" s="237" t="s">
        <v>105</v>
      </c>
      <c r="T52" s="238" t="s">
        <v>106</v>
      </c>
      <c r="U52" s="219">
        <v>0</v>
      </c>
      <c r="V52" s="219">
        <f>ROUND(E52*U52,2)</f>
        <v>0</v>
      </c>
      <c r="W52" s="219"/>
      <c r="X52" s="219" t="s">
        <v>107</v>
      </c>
      <c r="Y52" s="210"/>
      <c r="Z52" s="210"/>
      <c r="AA52" s="210"/>
      <c r="AB52" s="210"/>
      <c r="AC52" s="210"/>
      <c r="AD52" s="210"/>
      <c r="AE52" s="210"/>
      <c r="AF52" s="210"/>
      <c r="AG52" s="210" t="s">
        <v>108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5">
      <c r="A53" s="217"/>
      <c r="B53" s="218"/>
      <c r="C53" s="246" t="s">
        <v>149</v>
      </c>
      <c r="D53" s="240"/>
      <c r="E53" s="240"/>
      <c r="F53" s="240"/>
      <c r="G53" s="240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0"/>
      <c r="Z53" s="210"/>
      <c r="AA53" s="210"/>
      <c r="AB53" s="210"/>
      <c r="AC53" s="210"/>
      <c r="AD53" s="210"/>
      <c r="AE53" s="210"/>
      <c r="AF53" s="210"/>
      <c r="AG53" s="210" t="s">
        <v>110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5">
      <c r="A54" s="217"/>
      <c r="B54" s="218"/>
      <c r="C54" s="249" t="s">
        <v>150</v>
      </c>
      <c r="D54" s="242"/>
      <c r="E54" s="242"/>
      <c r="F54" s="242"/>
      <c r="G54" s="242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0"/>
      <c r="Z54" s="210"/>
      <c r="AA54" s="210"/>
      <c r="AB54" s="210"/>
      <c r="AC54" s="210"/>
      <c r="AD54" s="210"/>
      <c r="AE54" s="210"/>
      <c r="AF54" s="210"/>
      <c r="AG54" s="210" t="s">
        <v>110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5">
      <c r="A55" s="217"/>
      <c r="B55" s="218"/>
      <c r="C55" s="249" t="s">
        <v>151</v>
      </c>
      <c r="D55" s="242"/>
      <c r="E55" s="242"/>
      <c r="F55" s="242"/>
      <c r="G55" s="242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0"/>
      <c r="Z55" s="210"/>
      <c r="AA55" s="210"/>
      <c r="AB55" s="210"/>
      <c r="AC55" s="210"/>
      <c r="AD55" s="210"/>
      <c r="AE55" s="210"/>
      <c r="AF55" s="210"/>
      <c r="AG55" s="210" t="s">
        <v>110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5">
      <c r="A56" s="217"/>
      <c r="B56" s="218"/>
      <c r="C56" s="249" t="s">
        <v>152</v>
      </c>
      <c r="D56" s="242"/>
      <c r="E56" s="242"/>
      <c r="F56" s="242"/>
      <c r="G56" s="242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10"/>
      <c r="Z56" s="210"/>
      <c r="AA56" s="210"/>
      <c r="AB56" s="210"/>
      <c r="AC56" s="210"/>
      <c r="AD56" s="210"/>
      <c r="AE56" s="210"/>
      <c r="AF56" s="210"/>
      <c r="AG56" s="210" t="s">
        <v>110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5">
      <c r="A57" s="217"/>
      <c r="B57" s="218"/>
      <c r="C57" s="247" t="s">
        <v>153</v>
      </c>
      <c r="D57" s="223"/>
      <c r="E57" s="224">
        <v>201</v>
      </c>
      <c r="F57" s="219"/>
      <c r="G57" s="219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9"/>
      <c r="Y57" s="210"/>
      <c r="Z57" s="210"/>
      <c r="AA57" s="210"/>
      <c r="AB57" s="210"/>
      <c r="AC57" s="210"/>
      <c r="AD57" s="210"/>
      <c r="AE57" s="210"/>
      <c r="AF57" s="210"/>
      <c r="AG57" s="210" t="s">
        <v>112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5">
      <c r="A58" s="217"/>
      <c r="B58" s="218"/>
      <c r="C58" s="248"/>
      <c r="D58" s="241"/>
      <c r="E58" s="241"/>
      <c r="F58" s="241"/>
      <c r="G58" s="241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0"/>
      <c r="Z58" s="210"/>
      <c r="AA58" s="210"/>
      <c r="AB58" s="210"/>
      <c r="AC58" s="210"/>
      <c r="AD58" s="210"/>
      <c r="AE58" s="210"/>
      <c r="AF58" s="210"/>
      <c r="AG58" s="210" t="s">
        <v>113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5">
      <c r="A59" s="232">
        <v>7</v>
      </c>
      <c r="B59" s="233" t="s">
        <v>154</v>
      </c>
      <c r="C59" s="245" t="s">
        <v>155</v>
      </c>
      <c r="D59" s="234" t="s">
        <v>156</v>
      </c>
      <c r="E59" s="235">
        <v>63</v>
      </c>
      <c r="F59" s="236"/>
      <c r="G59" s="237">
        <f>ROUND(E59*F59,2)</f>
        <v>0</v>
      </c>
      <c r="H59" s="236"/>
      <c r="I59" s="237">
        <f>ROUND(E59*H59,2)</f>
        <v>0</v>
      </c>
      <c r="J59" s="236"/>
      <c r="K59" s="237">
        <f>ROUND(E59*J59,2)</f>
        <v>0</v>
      </c>
      <c r="L59" s="237">
        <v>21</v>
      </c>
      <c r="M59" s="237">
        <f>G59*(1+L59/100)</f>
        <v>0</v>
      </c>
      <c r="N59" s="237">
        <v>3.5999999999999999E-3</v>
      </c>
      <c r="O59" s="237">
        <f>ROUND(E59*N59,2)</f>
        <v>0.23</v>
      </c>
      <c r="P59" s="237">
        <v>0</v>
      </c>
      <c r="Q59" s="237">
        <f>ROUND(E59*P59,2)</f>
        <v>0</v>
      </c>
      <c r="R59" s="237"/>
      <c r="S59" s="237" t="s">
        <v>105</v>
      </c>
      <c r="T59" s="238" t="s">
        <v>120</v>
      </c>
      <c r="U59" s="219">
        <v>0</v>
      </c>
      <c r="V59" s="219">
        <f>ROUND(E59*U59,2)</f>
        <v>0</v>
      </c>
      <c r="W59" s="219"/>
      <c r="X59" s="219" t="s">
        <v>107</v>
      </c>
      <c r="Y59" s="210"/>
      <c r="Z59" s="210"/>
      <c r="AA59" s="210"/>
      <c r="AB59" s="210"/>
      <c r="AC59" s="210"/>
      <c r="AD59" s="210"/>
      <c r="AE59" s="210"/>
      <c r="AF59" s="210"/>
      <c r="AG59" s="210" t="s">
        <v>108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5">
      <c r="A60" s="217"/>
      <c r="B60" s="218"/>
      <c r="C60" s="246" t="s">
        <v>157</v>
      </c>
      <c r="D60" s="240"/>
      <c r="E60" s="240"/>
      <c r="F60" s="240"/>
      <c r="G60" s="240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0"/>
      <c r="Z60" s="210"/>
      <c r="AA60" s="210"/>
      <c r="AB60" s="210"/>
      <c r="AC60" s="210"/>
      <c r="AD60" s="210"/>
      <c r="AE60" s="210"/>
      <c r="AF60" s="210"/>
      <c r="AG60" s="210" t="s">
        <v>110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5">
      <c r="A61" s="217"/>
      <c r="B61" s="218"/>
      <c r="C61" s="249" t="s">
        <v>158</v>
      </c>
      <c r="D61" s="242"/>
      <c r="E61" s="242"/>
      <c r="F61" s="242"/>
      <c r="G61" s="242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10"/>
      <c r="Z61" s="210"/>
      <c r="AA61" s="210"/>
      <c r="AB61" s="210"/>
      <c r="AC61" s="210"/>
      <c r="AD61" s="210"/>
      <c r="AE61" s="210"/>
      <c r="AF61" s="210"/>
      <c r="AG61" s="210" t="s">
        <v>110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5">
      <c r="A62" s="217"/>
      <c r="B62" s="218"/>
      <c r="C62" s="249" t="s">
        <v>159</v>
      </c>
      <c r="D62" s="242"/>
      <c r="E62" s="242"/>
      <c r="F62" s="242"/>
      <c r="G62" s="242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0"/>
      <c r="Z62" s="210"/>
      <c r="AA62" s="210"/>
      <c r="AB62" s="210"/>
      <c r="AC62" s="210"/>
      <c r="AD62" s="210"/>
      <c r="AE62" s="210"/>
      <c r="AF62" s="210"/>
      <c r="AG62" s="210" t="s">
        <v>110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5">
      <c r="A63" s="217"/>
      <c r="B63" s="218"/>
      <c r="C63" s="247" t="s">
        <v>160</v>
      </c>
      <c r="D63" s="223"/>
      <c r="E63" s="224">
        <v>63</v>
      </c>
      <c r="F63" s="219"/>
      <c r="G63" s="219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10"/>
      <c r="Z63" s="210"/>
      <c r="AA63" s="210"/>
      <c r="AB63" s="210"/>
      <c r="AC63" s="210"/>
      <c r="AD63" s="210"/>
      <c r="AE63" s="210"/>
      <c r="AF63" s="210"/>
      <c r="AG63" s="210" t="s">
        <v>112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5">
      <c r="A64" s="217"/>
      <c r="B64" s="218"/>
      <c r="C64" s="248"/>
      <c r="D64" s="241"/>
      <c r="E64" s="241"/>
      <c r="F64" s="241"/>
      <c r="G64" s="241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10"/>
      <c r="Z64" s="210"/>
      <c r="AA64" s="210"/>
      <c r="AB64" s="210"/>
      <c r="AC64" s="210"/>
      <c r="AD64" s="210"/>
      <c r="AE64" s="210"/>
      <c r="AF64" s="210"/>
      <c r="AG64" s="210" t="s">
        <v>113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5">
      <c r="A65" s="232">
        <v>8</v>
      </c>
      <c r="B65" s="233" t="s">
        <v>161</v>
      </c>
      <c r="C65" s="245" t="s">
        <v>162</v>
      </c>
      <c r="D65" s="234" t="s">
        <v>163</v>
      </c>
      <c r="E65" s="235">
        <v>4023.8</v>
      </c>
      <c r="F65" s="236"/>
      <c r="G65" s="237">
        <f>ROUND(E65*F65,2)</f>
        <v>0</v>
      </c>
      <c r="H65" s="236"/>
      <c r="I65" s="237">
        <f>ROUND(E65*H65,2)</f>
        <v>0</v>
      </c>
      <c r="J65" s="236"/>
      <c r="K65" s="237">
        <f>ROUND(E65*J65,2)</f>
        <v>0</v>
      </c>
      <c r="L65" s="237">
        <v>21</v>
      </c>
      <c r="M65" s="237">
        <f>G65*(1+L65/100)</f>
        <v>0</v>
      </c>
      <c r="N65" s="237">
        <v>0</v>
      </c>
      <c r="O65" s="237">
        <f>ROUND(E65*N65,2)</f>
        <v>0</v>
      </c>
      <c r="P65" s="237">
        <v>0</v>
      </c>
      <c r="Q65" s="237">
        <f>ROUND(E65*P65,2)</f>
        <v>0</v>
      </c>
      <c r="R65" s="237"/>
      <c r="S65" s="237" t="s">
        <v>105</v>
      </c>
      <c r="T65" s="238" t="s">
        <v>106</v>
      </c>
      <c r="U65" s="219">
        <v>0</v>
      </c>
      <c r="V65" s="219">
        <f>ROUND(E65*U65,2)</f>
        <v>0</v>
      </c>
      <c r="W65" s="219"/>
      <c r="X65" s="219" t="s">
        <v>107</v>
      </c>
      <c r="Y65" s="210"/>
      <c r="Z65" s="210"/>
      <c r="AA65" s="210"/>
      <c r="AB65" s="210"/>
      <c r="AC65" s="210"/>
      <c r="AD65" s="210"/>
      <c r="AE65" s="210"/>
      <c r="AF65" s="210"/>
      <c r="AG65" s="210" t="s">
        <v>108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5">
      <c r="A66" s="217"/>
      <c r="B66" s="218"/>
      <c r="C66" s="246" t="s">
        <v>164</v>
      </c>
      <c r="D66" s="240"/>
      <c r="E66" s="240"/>
      <c r="F66" s="240"/>
      <c r="G66" s="240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10"/>
      <c r="Z66" s="210"/>
      <c r="AA66" s="210"/>
      <c r="AB66" s="210"/>
      <c r="AC66" s="210"/>
      <c r="AD66" s="210"/>
      <c r="AE66" s="210"/>
      <c r="AF66" s="210"/>
      <c r="AG66" s="210" t="s">
        <v>110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5">
      <c r="A67" s="217"/>
      <c r="B67" s="218"/>
      <c r="C67" s="249" t="s">
        <v>165</v>
      </c>
      <c r="D67" s="242"/>
      <c r="E67" s="242"/>
      <c r="F67" s="242"/>
      <c r="G67" s="242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0"/>
      <c r="Z67" s="210"/>
      <c r="AA67" s="210"/>
      <c r="AB67" s="210"/>
      <c r="AC67" s="210"/>
      <c r="AD67" s="210"/>
      <c r="AE67" s="210"/>
      <c r="AF67" s="210"/>
      <c r="AG67" s="210" t="s">
        <v>110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5">
      <c r="A68" s="217"/>
      <c r="B68" s="218"/>
      <c r="C68" s="249" t="s">
        <v>166</v>
      </c>
      <c r="D68" s="242"/>
      <c r="E68" s="242"/>
      <c r="F68" s="242"/>
      <c r="G68" s="242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10"/>
      <c r="Z68" s="210"/>
      <c r="AA68" s="210"/>
      <c r="AB68" s="210"/>
      <c r="AC68" s="210"/>
      <c r="AD68" s="210"/>
      <c r="AE68" s="210"/>
      <c r="AF68" s="210"/>
      <c r="AG68" s="210" t="s">
        <v>110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5">
      <c r="A69" s="217"/>
      <c r="B69" s="218"/>
      <c r="C69" s="249" t="s">
        <v>167</v>
      </c>
      <c r="D69" s="242"/>
      <c r="E69" s="242"/>
      <c r="F69" s="242"/>
      <c r="G69" s="242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10"/>
      <c r="Z69" s="210"/>
      <c r="AA69" s="210"/>
      <c r="AB69" s="210"/>
      <c r="AC69" s="210"/>
      <c r="AD69" s="210"/>
      <c r="AE69" s="210"/>
      <c r="AF69" s="210"/>
      <c r="AG69" s="210" t="s">
        <v>110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5">
      <c r="A70" s="217"/>
      <c r="B70" s="218"/>
      <c r="C70" s="247" t="s">
        <v>168</v>
      </c>
      <c r="D70" s="223"/>
      <c r="E70" s="224">
        <v>2011.9</v>
      </c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10"/>
      <c r="Z70" s="210"/>
      <c r="AA70" s="210"/>
      <c r="AB70" s="210"/>
      <c r="AC70" s="210"/>
      <c r="AD70" s="210"/>
      <c r="AE70" s="210"/>
      <c r="AF70" s="210"/>
      <c r="AG70" s="210" t="s">
        <v>112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ht="20.399999999999999" outlineLevel="1" x14ac:dyDescent="0.25">
      <c r="A71" s="217"/>
      <c r="B71" s="218"/>
      <c r="C71" s="247" t="s">
        <v>169</v>
      </c>
      <c r="D71" s="223"/>
      <c r="E71" s="224">
        <v>2011.9</v>
      </c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10"/>
      <c r="Z71" s="210"/>
      <c r="AA71" s="210"/>
      <c r="AB71" s="210"/>
      <c r="AC71" s="210"/>
      <c r="AD71" s="210"/>
      <c r="AE71" s="210"/>
      <c r="AF71" s="210"/>
      <c r="AG71" s="210" t="s">
        <v>112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5">
      <c r="A72" s="217"/>
      <c r="B72" s="218"/>
      <c r="C72" s="248"/>
      <c r="D72" s="241"/>
      <c r="E72" s="241"/>
      <c r="F72" s="241"/>
      <c r="G72" s="241"/>
      <c r="H72" s="219"/>
      <c r="I72" s="219"/>
      <c r="J72" s="219"/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19"/>
      <c r="Y72" s="210"/>
      <c r="Z72" s="210"/>
      <c r="AA72" s="210"/>
      <c r="AB72" s="210"/>
      <c r="AC72" s="210"/>
      <c r="AD72" s="210"/>
      <c r="AE72" s="210"/>
      <c r="AF72" s="210"/>
      <c r="AG72" s="210" t="s">
        <v>113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x14ac:dyDescent="0.25">
      <c r="A73" s="226" t="s">
        <v>100</v>
      </c>
      <c r="B73" s="227" t="s">
        <v>66</v>
      </c>
      <c r="C73" s="244" t="s">
        <v>67</v>
      </c>
      <c r="D73" s="228"/>
      <c r="E73" s="229"/>
      <c r="F73" s="230"/>
      <c r="G73" s="230">
        <f>SUMIF(AG74:AG83,"&lt;&gt;NOR",G74:G83)</f>
        <v>0</v>
      </c>
      <c r="H73" s="230"/>
      <c r="I73" s="230">
        <f>SUM(I74:I83)</f>
        <v>0</v>
      </c>
      <c r="J73" s="230"/>
      <c r="K73" s="230">
        <f>SUM(K74:K83)</f>
        <v>0</v>
      </c>
      <c r="L73" s="230"/>
      <c r="M73" s="230">
        <f>SUM(M74:M83)</f>
        <v>0</v>
      </c>
      <c r="N73" s="230"/>
      <c r="O73" s="230">
        <f>SUM(O74:O83)</f>
        <v>1.73</v>
      </c>
      <c r="P73" s="230"/>
      <c r="Q73" s="230">
        <f>SUM(Q74:Q83)</f>
        <v>0</v>
      </c>
      <c r="R73" s="230"/>
      <c r="S73" s="230"/>
      <c r="T73" s="231"/>
      <c r="U73" s="225"/>
      <c r="V73" s="225">
        <f>SUM(V74:V83)</f>
        <v>4.49</v>
      </c>
      <c r="W73" s="225"/>
      <c r="X73" s="225"/>
      <c r="AG73" t="s">
        <v>101</v>
      </c>
    </row>
    <row r="74" spans="1:60" outlineLevel="1" x14ac:dyDescent="0.25">
      <c r="A74" s="232">
        <v>9</v>
      </c>
      <c r="B74" s="233" t="s">
        <v>170</v>
      </c>
      <c r="C74" s="245" t="s">
        <v>171</v>
      </c>
      <c r="D74" s="234" t="s">
        <v>172</v>
      </c>
      <c r="E74" s="235">
        <v>1</v>
      </c>
      <c r="F74" s="236"/>
      <c r="G74" s="237">
        <f>ROUND(E74*F74,2)</f>
        <v>0</v>
      </c>
      <c r="H74" s="236"/>
      <c r="I74" s="237">
        <f>ROUND(E74*H74,2)</f>
        <v>0</v>
      </c>
      <c r="J74" s="236"/>
      <c r="K74" s="237">
        <f>ROUND(E74*J74,2)</f>
        <v>0</v>
      </c>
      <c r="L74" s="237">
        <v>21</v>
      </c>
      <c r="M74" s="237">
        <f>G74*(1+L74/100)</f>
        <v>0</v>
      </c>
      <c r="N74" s="237">
        <v>0.43093999999999999</v>
      </c>
      <c r="O74" s="237">
        <f>ROUND(E74*N74,2)</f>
        <v>0.43</v>
      </c>
      <c r="P74" s="237">
        <v>0</v>
      </c>
      <c r="Q74" s="237">
        <f>ROUND(E74*P74,2)</f>
        <v>0</v>
      </c>
      <c r="R74" s="237"/>
      <c r="S74" s="237" t="s">
        <v>105</v>
      </c>
      <c r="T74" s="238" t="s">
        <v>120</v>
      </c>
      <c r="U74" s="219">
        <v>1.1161799999999999</v>
      </c>
      <c r="V74" s="219">
        <f>ROUND(E74*U74,2)</f>
        <v>1.1200000000000001</v>
      </c>
      <c r="W74" s="219"/>
      <c r="X74" s="219" t="s">
        <v>107</v>
      </c>
      <c r="Y74" s="210"/>
      <c r="Z74" s="210"/>
      <c r="AA74" s="210"/>
      <c r="AB74" s="210"/>
      <c r="AC74" s="210"/>
      <c r="AD74" s="210"/>
      <c r="AE74" s="210"/>
      <c r="AF74" s="210"/>
      <c r="AG74" s="210" t="s">
        <v>108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ht="21" outlineLevel="1" x14ac:dyDescent="0.25">
      <c r="A75" s="217"/>
      <c r="B75" s="218"/>
      <c r="C75" s="246" t="s">
        <v>173</v>
      </c>
      <c r="D75" s="240"/>
      <c r="E75" s="240"/>
      <c r="F75" s="240"/>
      <c r="G75" s="240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19"/>
      <c r="Y75" s="210"/>
      <c r="Z75" s="210"/>
      <c r="AA75" s="210"/>
      <c r="AB75" s="210"/>
      <c r="AC75" s="210"/>
      <c r="AD75" s="210"/>
      <c r="AE75" s="210"/>
      <c r="AF75" s="210"/>
      <c r="AG75" s="210" t="s">
        <v>110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39" t="str">
        <f>C75</f>
        <v>- položka výškové úpravy zahrnuje všechny nutné práce a materiály pro zvýšení nebo snížení zařízení (včetně nutné úpravy stávajícího povrchu vozovky nebo chodníku).</v>
      </c>
      <c r="BB75" s="210"/>
      <c r="BC75" s="210"/>
      <c r="BD75" s="210"/>
      <c r="BE75" s="210"/>
      <c r="BF75" s="210"/>
      <c r="BG75" s="210"/>
      <c r="BH75" s="210"/>
    </row>
    <row r="76" spans="1:60" outlineLevel="1" x14ac:dyDescent="0.25">
      <c r="A76" s="217"/>
      <c r="B76" s="218"/>
      <c r="C76" s="249" t="s">
        <v>194</v>
      </c>
      <c r="D76" s="242"/>
      <c r="E76" s="242"/>
      <c r="F76" s="242"/>
      <c r="G76" s="242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0"/>
      <c r="Z76" s="210"/>
      <c r="AA76" s="210"/>
      <c r="AB76" s="210"/>
      <c r="AC76" s="210"/>
      <c r="AD76" s="210"/>
      <c r="AE76" s="210"/>
      <c r="AF76" s="210"/>
      <c r="AG76" s="210" t="s">
        <v>110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5">
      <c r="A77" s="217"/>
      <c r="B77" s="218"/>
      <c r="C77" s="250" t="s">
        <v>123</v>
      </c>
      <c r="D77" s="220"/>
      <c r="E77" s="221"/>
      <c r="F77" s="222"/>
      <c r="G77" s="222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9"/>
      <c r="Y77" s="210"/>
      <c r="Z77" s="210"/>
      <c r="AA77" s="210"/>
      <c r="AB77" s="210"/>
      <c r="AC77" s="210"/>
      <c r="AD77" s="210"/>
      <c r="AE77" s="210"/>
      <c r="AF77" s="210"/>
      <c r="AG77" s="210" t="s">
        <v>110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5">
      <c r="A78" s="217"/>
      <c r="B78" s="218"/>
      <c r="C78" s="249" t="s">
        <v>174</v>
      </c>
      <c r="D78" s="242"/>
      <c r="E78" s="242"/>
      <c r="F78" s="242"/>
      <c r="G78" s="242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9"/>
      <c r="Y78" s="210"/>
      <c r="Z78" s="210"/>
      <c r="AA78" s="210"/>
      <c r="AB78" s="210"/>
      <c r="AC78" s="210"/>
      <c r="AD78" s="210"/>
      <c r="AE78" s="210"/>
      <c r="AF78" s="210"/>
      <c r="AG78" s="210" t="s">
        <v>110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ht="41.4" outlineLevel="1" x14ac:dyDescent="0.25">
      <c r="A79" s="217"/>
      <c r="B79" s="218"/>
      <c r="C79" s="249" t="s">
        <v>175</v>
      </c>
      <c r="D79" s="242"/>
      <c r="E79" s="242"/>
      <c r="F79" s="242"/>
      <c r="G79" s="242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9"/>
      <c r="Y79" s="210"/>
      <c r="Z79" s="210"/>
      <c r="AA79" s="210"/>
      <c r="AB79" s="210"/>
      <c r="AC79" s="210"/>
      <c r="AD79" s="210"/>
      <c r="AE79" s="210"/>
      <c r="AF79" s="210"/>
      <c r="AG79" s="210" t="s">
        <v>110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39" t="str">
        <f>C79</f>
        <v>Vybourání starého poklopu včetně rámu a očištění vršku šachty. Osazení vyrovnávacích prstenců a rámu nového poklopu do nivelety nové vozovky a zajištění jeho polohy. Rám poklopu včetně vyrovnávacích prstenců zalít zálivkovou hmotou s vysokou pevností a odolností proti chemickým a rozmrazovacím látkám. Osazení nového víka poklopu, očištění a jeho ošetření minerálním olejem pro snadnější očištění od asfaltu. Po provedení a zaválcování finální asfaltové vrstvy vyčistit spáry a otvory od asflatu. Postup vždy dle návodu výrobce poklopu.</v>
      </c>
      <c r="BB79" s="210"/>
      <c r="BC79" s="210"/>
      <c r="BD79" s="210"/>
      <c r="BE79" s="210"/>
      <c r="BF79" s="210"/>
      <c r="BG79" s="210"/>
      <c r="BH79" s="210"/>
    </row>
    <row r="80" spans="1:60" outlineLevel="1" x14ac:dyDescent="0.25">
      <c r="A80" s="217"/>
      <c r="B80" s="218"/>
      <c r="C80" s="248"/>
      <c r="D80" s="241"/>
      <c r="E80" s="241"/>
      <c r="F80" s="241"/>
      <c r="G80" s="241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10"/>
      <c r="Z80" s="210"/>
      <c r="AA80" s="210"/>
      <c r="AB80" s="210"/>
      <c r="AC80" s="210"/>
      <c r="AD80" s="210"/>
      <c r="AE80" s="210"/>
      <c r="AF80" s="210"/>
      <c r="AG80" s="210" t="s">
        <v>113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5">
      <c r="A81" s="232">
        <v>10</v>
      </c>
      <c r="B81" s="233" t="s">
        <v>176</v>
      </c>
      <c r="C81" s="245" t="s">
        <v>177</v>
      </c>
      <c r="D81" s="234" t="s">
        <v>172</v>
      </c>
      <c r="E81" s="235">
        <v>3</v>
      </c>
      <c r="F81" s="236"/>
      <c r="G81" s="237">
        <f>ROUND(E81*F81,2)</f>
        <v>0</v>
      </c>
      <c r="H81" s="236"/>
      <c r="I81" s="237">
        <f>ROUND(E81*H81,2)</f>
        <v>0</v>
      </c>
      <c r="J81" s="236"/>
      <c r="K81" s="237">
        <f>ROUND(E81*J81,2)</f>
        <v>0</v>
      </c>
      <c r="L81" s="237">
        <v>21</v>
      </c>
      <c r="M81" s="237">
        <f>G81*(1+L81/100)</f>
        <v>0</v>
      </c>
      <c r="N81" s="237">
        <v>0.43381999999999998</v>
      </c>
      <c r="O81" s="237">
        <f>ROUND(E81*N81,2)</f>
        <v>1.3</v>
      </c>
      <c r="P81" s="237">
        <v>0</v>
      </c>
      <c r="Q81" s="237">
        <f>ROUND(E81*P81,2)</f>
        <v>0</v>
      </c>
      <c r="R81" s="237"/>
      <c r="S81" s="237" t="s">
        <v>105</v>
      </c>
      <c r="T81" s="238" t="s">
        <v>120</v>
      </c>
      <c r="U81" s="219">
        <v>1.12266</v>
      </c>
      <c r="V81" s="219">
        <f>ROUND(E81*U81,2)</f>
        <v>3.37</v>
      </c>
      <c r="W81" s="219"/>
      <c r="X81" s="219" t="s">
        <v>107</v>
      </c>
      <c r="Y81" s="210"/>
      <c r="Z81" s="210"/>
      <c r="AA81" s="210"/>
      <c r="AB81" s="210"/>
      <c r="AC81" s="210"/>
      <c r="AD81" s="210"/>
      <c r="AE81" s="210"/>
      <c r="AF81" s="210"/>
      <c r="AG81" s="210" t="s">
        <v>108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ht="21" outlineLevel="1" x14ac:dyDescent="0.25">
      <c r="A82" s="217"/>
      <c r="B82" s="218"/>
      <c r="C82" s="246" t="s">
        <v>173</v>
      </c>
      <c r="D82" s="240"/>
      <c r="E82" s="240"/>
      <c r="F82" s="240"/>
      <c r="G82" s="240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0"/>
      <c r="Z82" s="210"/>
      <c r="AA82" s="210"/>
      <c r="AB82" s="210"/>
      <c r="AC82" s="210"/>
      <c r="AD82" s="210"/>
      <c r="AE82" s="210"/>
      <c r="AF82" s="210"/>
      <c r="AG82" s="210" t="s">
        <v>110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39" t="str">
        <f>C82</f>
        <v>- položka výškové úpravy zahrnuje všechny nutné práce a materiály pro zvýšení nebo snížení zařízení (včetně nutné úpravy stávajícího povrchu vozovky nebo chodníku).</v>
      </c>
      <c r="BB82" s="210"/>
      <c r="BC82" s="210"/>
      <c r="BD82" s="210"/>
      <c r="BE82" s="210"/>
      <c r="BF82" s="210"/>
      <c r="BG82" s="210"/>
      <c r="BH82" s="210"/>
    </row>
    <row r="83" spans="1:60" outlineLevel="1" x14ac:dyDescent="0.25">
      <c r="A83" s="217"/>
      <c r="B83" s="218"/>
      <c r="C83" s="248"/>
      <c r="D83" s="241"/>
      <c r="E83" s="241"/>
      <c r="F83" s="241"/>
      <c r="G83" s="241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9"/>
      <c r="Y83" s="210"/>
      <c r="Z83" s="210"/>
      <c r="AA83" s="210"/>
      <c r="AB83" s="210"/>
      <c r="AC83" s="210"/>
      <c r="AD83" s="210"/>
      <c r="AE83" s="210"/>
      <c r="AF83" s="210"/>
      <c r="AG83" s="210" t="s">
        <v>113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x14ac:dyDescent="0.25">
      <c r="A84" s="226" t="s">
        <v>100</v>
      </c>
      <c r="B84" s="227" t="s">
        <v>68</v>
      </c>
      <c r="C84" s="244" t="s">
        <v>69</v>
      </c>
      <c r="D84" s="228"/>
      <c r="E84" s="229"/>
      <c r="F84" s="230"/>
      <c r="G84" s="230">
        <f>SUMIF(AG85:AG96,"&lt;&gt;NOR",G85:G96)</f>
        <v>0</v>
      </c>
      <c r="H84" s="230"/>
      <c r="I84" s="230">
        <f>SUM(I85:I96)</f>
        <v>0</v>
      </c>
      <c r="J84" s="230"/>
      <c r="K84" s="230">
        <f>SUM(K85:K96)</f>
        <v>0</v>
      </c>
      <c r="L84" s="230"/>
      <c r="M84" s="230">
        <f>SUM(M85:M96)</f>
        <v>0</v>
      </c>
      <c r="N84" s="230"/>
      <c r="O84" s="230">
        <f>SUM(O85:O96)</f>
        <v>0.3</v>
      </c>
      <c r="P84" s="230"/>
      <c r="Q84" s="230">
        <f>SUM(Q85:Q96)</f>
        <v>0</v>
      </c>
      <c r="R84" s="230"/>
      <c r="S84" s="230"/>
      <c r="T84" s="231"/>
      <c r="U84" s="225"/>
      <c r="V84" s="225">
        <f>SUM(V85:V96)</f>
        <v>0.66</v>
      </c>
      <c r="W84" s="225"/>
      <c r="X84" s="225"/>
      <c r="AG84" t="s">
        <v>101</v>
      </c>
    </row>
    <row r="85" spans="1:60" outlineLevel="1" x14ac:dyDescent="0.25">
      <c r="A85" s="232">
        <v>11</v>
      </c>
      <c r="B85" s="233" t="s">
        <v>178</v>
      </c>
      <c r="C85" s="245" t="s">
        <v>179</v>
      </c>
      <c r="D85" s="234" t="s">
        <v>163</v>
      </c>
      <c r="E85" s="235">
        <v>81.046880000000002</v>
      </c>
      <c r="F85" s="236"/>
      <c r="G85" s="237">
        <f>ROUND(E85*F85,2)</f>
        <v>0</v>
      </c>
      <c r="H85" s="236"/>
      <c r="I85" s="237">
        <f>ROUND(E85*H85,2)</f>
        <v>0</v>
      </c>
      <c r="J85" s="236"/>
      <c r="K85" s="237">
        <f>ROUND(E85*J85,2)</f>
        <v>0</v>
      </c>
      <c r="L85" s="237">
        <v>21</v>
      </c>
      <c r="M85" s="237">
        <f>G85*(1+L85/100)</f>
        <v>0</v>
      </c>
      <c r="N85" s="237">
        <v>3.7000000000000002E-3</v>
      </c>
      <c r="O85" s="237">
        <f>ROUND(E85*N85,2)</f>
        <v>0.3</v>
      </c>
      <c r="P85" s="237">
        <v>0</v>
      </c>
      <c r="Q85" s="237">
        <f>ROUND(E85*P85,2)</f>
        <v>0</v>
      </c>
      <c r="R85" s="237"/>
      <c r="S85" s="237" t="s">
        <v>105</v>
      </c>
      <c r="T85" s="238" t="s">
        <v>120</v>
      </c>
      <c r="U85" s="219">
        <v>8.0999999999999996E-3</v>
      </c>
      <c r="V85" s="219">
        <f>ROUND(E85*U85,2)</f>
        <v>0.66</v>
      </c>
      <c r="W85" s="219"/>
      <c r="X85" s="219" t="s">
        <v>107</v>
      </c>
      <c r="Y85" s="210"/>
      <c r="Z85" s="210"/>
      <c r="AA85" s="210"/>
      <c r="AB85" s="210"/>
      <c r="AC85" s="210"/>
      <c r="AD85" s="210"/>
      <c r="AE85" s="210"/>
      <c r="AF85" s="210"/>
      <c r="AG85" s="210" t="s">
        <v>108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5">
      <c r="A86" s="217"/>
      <c r="B86" s="218"/>
      <c r="C86" s="246" t="s">
        <v>157</v>
      </c>
      <c r="D86" s="240"/>
      <c r="E86" s="240"/>
      <c r="F86" s="240"/>
      <c r="G86" s="240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10"/>
      <c r="Z86" s="210"/>
      <c r="AA86" s="210"/>
      <c r="AB86" s="210"/>
      <c r="AC86" s="210"/>
      <c r="AD86" s="210"/>
      <c r="AE86" s="210"/>
      <c r="AF86" s="210"/>
      <c r="AG86" s="210" t="s">
        <v>110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5">
      <c r="A87" s="217"/>
      <c r="B87" s="218"/>
      <c r="C87" s="249" t="s">
        <v>180</v>
      </c>
      <c r="D87" s="242"/>
      <c r="E87" s="242"/>
      <c r="F87" s="242"/>
      <c r="G87" s="242"/>
      <c r="H87" s="219"/>
      <c r="I87" s="219"/>
      <c r="J87" s="219"/>
      <c r="K87" s="219"/>
      <c r="L87" s="219"/>
      <c r="M87" s="219"/>
      <c r="N87" s="219"/>
      <c r="O87" s="219"/>
      <c r="P87" s="219"/>
      <c r="Q87" s="219"/>
      <c r="R87" s="219"/>
      <c r="S87" s="219"/>
      <c r="T87" s="219"/>
      <c r="U87" s="219"/>
      <c r="V87" s="219"/>
      <c r="W87" s="219"/>
      <c r="X87" s="219"/>
      <c r="Y87" s="210"/>
      <c r="Z87" s="210"/>
      <c r="AA87" s="210"/>
      <c r="AB87" s="210"/>
      <c r="AC87" s="210"/>
      <c r="AD87" s="210"/>
      <c r="AE87" s="210"/>
      <c r="AF87" s="210"/>
      <c r="AG87" s="210" t="s">
        <v>110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5">
      <c r="A88" s="217"/>
      <c r="B88" s="218"/>
      <c r="C88" s="249" t="s">
        <v>181</v>
      </c>
      <c r="D88" s="242"/>
      <c r="E88" s="242"/>
      <c r="F88" s="242"/>
      <c r="G88" s="242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0"/>
      <c r="Z88" s="210"/>
      <c r="AA88" s="210"/>
      <c r="AB88" s="210"/>
      <c r="AC88" s="210"/>
      <c r="AD88" s="210"/>
      <c r="AE88" s="210"/>
      <c r="AF88" s="210"/>
      <c r="AG88" s="210" t="s">
        <v>110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5">
      <c r="A89" s="217"/>
      <c r="B89" s="218"/>
      <c r="C89" s="247" t="s">
        <v>182</v>
      </c>
      <c r="D89" s="223"/>
      <c r="E89" s="224">
        <v>26.90625</v>
      </c>
      <c r="F89" s="219"/>
      <c r="G89" s="219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19"/>
      <c r="Y89" s="210"/>
      <c r="Z89" s="210"/>
      <c r="AA89" s="210"/>
      <c r="AB89" s="210"/>
      <c r="AC89" s="210"/>
      <c r="AD89" s="210"/>
      <c r="AE89" s="210"/>
      <c r="AF89" s="210"/>
      <c r="AG89" s="210" t="s">
        <v>112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5">
      <c r="A90" s="217"/>
      <c r="B90" s="218"/>
      <c r="C90" s="247" t="s">
        <v>183</v>
      </c>
      <c r="D90" s="223"/>
      <c r="E90" s="224">
        <v>0.98438000000000003</v>
      </c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19"/>
      <c r="Y90" s="210"/>
      <c r="Z90" s="210"/>
      <c r="AA90" s="210"/>
      <c r="AB90" s="210"/>
      <c r="AC90" s="210"/>
      <c r="AD90" s="210"/>
      <c r="AE90" s="210"/>
      <c r="AF90" s="210"/>
      <c r="AG90" s="210" t="s">
        <v>112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5">
      <c r="A91" s="217"/>
      <c r="B91" s="218"/>
      <c r="C91" s="247" t="s">
        <v>184</v>
      </c>
      <c r="D91" s="223"/>
      <c r="E91" s="224">
        <v>53.15625</v>
      </c>
      <c r="F91" s="219"/>
      <c r="G91" s="219"/>
      <c r="H91" s="219"/>
      <c r="I91" s="219"/>
      <c r="J91" s="219"/>
      <c r="K91" s="219"/>
      <c r="L91" s="219"/>
      <c r="M91" s="219"/>
      <c r="N91" s="219"/>
      <c r="O91" s="219"/>
      <c r="P91" s="219"/>
      <c r="Q91" s="219"/>
      <c r="R91" s="219"/>
      <c r="S91" s="219"/>
      <c r="T91" s="219"/>
      <c r="U91" s="219"/>
      <c r="V91" s="219"/>
      <c r="W91" s="219"/>
      <c r="X91" s="219"/>
      <c r="Y91" s="210"/>
      <c r="Z91" s="210"/>
      <c r="AA91" s="210"/>
      <c r="AB91" s="210"/>
      <c r="AC91" s="210"/>
      <c r="AD91" s="210"/>
      <c r="AE91" s="210"/>
      <c r="AF91" s="210"/>
      <c r="AG91" s="210" t="s">
        <v>112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5">
      <c r="A92" s="217"/>
      <c r="B92" s="218"/>
      <c r="C92" s="248"/>
      <c r="D92" s="241"/>
      <c r="E92" s="241"/>
      <c r="F92" s="241"/>
      <c r="G92" s="241"/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0"/>
      <c r="Z92" s="210"/>
      <c r="AA92" s="210"/>
      <c r="AB92" s="210"/>
      <c r="AC92" s="210"/>
      <c r="AD92" s="210"/>
      <c r="AE92" s="210"/>
      <c r="AF92" s="210"/>
      <c r="AG92" s="210" t="s">
        <v>113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5">
      <c r="A93" s="232">
        <v>12</v>
      </c>
      <c r="B93" s="233" t="s">
        <v>185</v>
      </c>
      <c r="C93" s="245" t="s">
        <v>186</v>
      </c>
      <c r="D93" s="234" t="s">
        <v>156</v>
      </c>
      <c r="E93" s="235">
        <v>63</v>
      </c>
      <c r="F93" s="236"/>
      <c r="G93" s="237">
        <f>ROUND(E93*F93,2)</f>
        <v>0</v>
      </c>
      <c r="H93" s="236"/>
      <c r="I93" s="237">
        <f>ROUND(E93*H93,2)</f>
        <v>0</v>
      </c>
      <c r="J93" s="236"/>
      <c r="K93" s="237">
        <f>ROUND(E93*J93,2)</f>
        <v>0</v>
      </c>
      <c r="L93" s="237">
        <v>21</v>
      </c>
      <c r="M93" s="237">
        <f>G93*(1+L93/100)</f>
        <v>0</v>
      </c>
      <c r="N93" s="237">
        <v>0</v>
      </c>
      <c r="O93" s="237">
        <f>ROUND(E93*N93,2)</f>
        <v>0</v>
      </c>
      <c r="P93" s="237">
        <v>0</v>
      </c>
      <c r="Q93" s="237">
        <f>ROUND(E93*P93,2)</f>
        <v>0</v>
      </c>
      <c r="R93" s="237"/>
      <c r="S93" s="237" t="s">
        <v>105</v>
      </c>
      <c r="T93" s="238" t="s">
        <v>120</v>
      </c>
      <c r="U93" s="219">
        <v>0</v>
      </c>
      <c r="V93" s="219">
        <f>ROUND(E93*U93,2)</f>
        <v>0</v>
      </c>
      <c r="W93" s="219"/>
      <c r="X93" s="219" t="s">
        <v>107</v>
      </c>
      <c r="Y93" s="210"/>
      <c r="Z93" s="210"/>
      <c r="AA93" s="210"/>
      <c r="AB93" s="210"/>
      <c r="AC93" s="210"/>
      <c r="AD93" s="210"/>
      <c r="AE93" s="210"/>
      <c r="AF93" s="210"/>
      <c r="AG93" s="210" t="s">
        <v>108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5">
      <c r="A94" s="217"/>
      <c r="B94" s="218"/>
      <c r="C94" s="246" t="s">
        <v>187</v>
      </c>
      <c r="D94" s="240"/>
      <c r="E94" s="240"/>
      <c r="F94" s="240"/>
      <c r="G94" s="240"/>
      <c r="H94" s="219"/>
      <c r="I94" s="219"/>
      <c r="J94" s="219"/>
      <c r="K94" s="219"/>
      <c r="L94" s="219"/>
      <c r="M94" s="219"/>
      <c r="N94" s="219"/>
      <c r="O94" s="219"/>
      <c r="P94" s="219"/>
      <c r="Q94" s="219"/>
      <c r="R94" s="219"/>
      <c r="S94" s="219"/>
      <c r="T94" s="219"/>
      <c r="U94" s="219"/>
      <c r="V94" s="219"/>
      <c r="W94" s="219"/>
      <c r="X94" s="219"/>
      <c r="Y94" s="210"/>
      <c r="Z94" s="210"/>
      <c r="AA94" s="210"/>
      <c r="AB94" s="210"/>
      <c r="AC94" s="210"/>
      <c r="AD94" s="210"/>
      <c r="AE94" s="210"/>
      <c r="AF94" s="210"/>
      <c r="AG94" s="210" t="s">
        <v>110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5">
      <c r="A95" s="217"/>
      <c r="B95" s="218"/>
      <c r="C95" s="247" t="s">
        <v>188</v>
      </c>
      <c r="D95" s="223"/>
      <c r="E95" s="224">
        <v>63</v>
      </c>
      <c r="F95" s="219"/>
      <c r="G95" s="219"/>
      <c r="H95" s="219"/>
      <c r="I95" s="219"/>
      <c r="J95" s="219"/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0"/>
      <c r="Z95" s="210"/>
      <c r="AA95" s="210"/>
      <c r="AB95" s="210"/>
      <c r="AC95" s="210"/>
      <c r="AD95" s="210"/>
      <c r="AE95" s="210"/>
      <c r="AF95" s="210"/>
      <c r="AG95" s="210" t="s">
        <v>112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5">
      <c r="A96" s="217"/>
      <c r="B96" s="218"/>
      <c r="C96" s="248"/>
      <c r="D96" s="241"/>
      <c r="E96" s="241"/>
      <c r="F96" s="241"/>
      <c r="G96" s="241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0"/>
      <c r="Z96" s="210"/>
      <c r="AA96" s="210"/>
      <c r="AB96" s="210"/>
      <c r="AC96" s="210"/>
      <c r="AD96" s="210"/>
      <c r="AE96" s="210"/>
      <c r="AF96" s="210"/>
      <c r="AG96" s="210" t="s">
        <v>113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x14ac:dyDescent="0.25">
      <c r="A97" s="226" t="s">
        <v>100</v>
      </c>
      <c r="B97" s="227" t="s">
        <v>70</v>
      </c>
      <c r="C97" s="244" t="s">
        <v>71</v>
      </c>
      <c r="D97" s="228"/>
      <c r="E97" s="229"/>
      <c r="F97" s="230"/>
      <c r="G97" s="230">
        <f>SUMIF(AG98:AG101,"&lt;&gt;NOR",G98:G101)</f>
        <v>0</v>
      </c>
      <c r="H97" s="230"/>
      <c r="I97" s="230">
        <f>SUM(I98:I101)</f>
        <v>0</v>
      </c>
      <c r="J97" s="230"/>
      <c r="K97" s="230">
        <f>SUM(K98:K101)</f>
        <v>0</v>
      </c>
      <c r="L97" s="230"/>
      <c r="M97" s="230">
        <f>SUM(M98:M101)</f>
        <v>0</v>
      </c>
      <c r="N97" s="230"/>
      <c r="O97" s="230">
        <f>SUM(O98:O101)</f>
        <v>0</v>
      </c>
      <c r="P97" s="230"/>
      <c r="Q97" s="230">
        <f>SUM(Q98:Q101)</f>
        <v>0</v>
      </c>
      <c r="R97" s="230"/>
      <c r="S97" s="230"/>
      <c r="T97" s="231"/>
      <c r="U97" s="225"/>
      <c r="V97" s="225">
        <f>SUM(V98:V101)</f>
        <v>0</v>
      </c>
      <c r="W97" s="225"/>
      <c r="X97" s="225"/>
      <c r="AG97" t="s">
        <v>101</v>
      </c>
    </row>
    <row r="98" spans="1:60" outlineLevel="1" x14ac:dyDescent="0.25">
      <c r="A98" s="232">
        <v>13</v>
      </c>
      <c r="B98" s="233" t="s">
        <v>189</v>
      </c>
      <c r="C98" s="245" t="s">
        <v>190</v>
      </c>
      <c r="D98" s="234" t="s">
        <v>163</v>
      </c>
      <c r="E98" s="235">
        <v>2011.9</v>
      </c>
      <c r="F98" s="236"/>
      <c r="G98" s="237">
        <f>ROUND(E98*F98,2)</f>
        <v>0</v>
      </c>
      <c r="H98" s="236"/>
      <c r="I98" s="237">
        <f>ROUND(E98*H98,2)</f>
        <v>0</v>
      </c>
      <c r="J98" s="236"/>
      <c r="K98" s="237">
        <f>ROUND(E98*J98,2)</f>
        <v>0</v>
      </c>
      <c r="L98" s="237">
        <v>21</v>
      </c>
      <c r="M98" s="237">
        <f>G98*(1+L98/100)</f>
        <v>0</v>
      </c>
      <c r="N98" s="237">
        <v>0</v>
      </c>
      <c r="O98" s="237">
        <f>ROUND(E98*N98,2)</f>
        <v>0</v>
      </c>
      <c r="P98" s="237">
        <v>0</v>
      </c>
      <c r="Q98" s="237">
        <f>ROUND(E98*P98,2)</f>
        <v>0</v>
      </c>
      <c r="R98" s="237"/>
      <c r="S98" s="237" t="s">
        <v>105</v>
      </c>
      <c r="T98" s="238" t="s">
        <v>106</v>
      </c>
      <c r="U98" s="219">
        <v>0</v>
      </c>
      <c r="V98" s="219">
        <f>ROUND(E98*U98,2)</f>
        <v>0</v>
      </c>
      <c r="W98" s="219"/>
      <c r="X98" s="219" t="s">
        <v>107</v>
      </c>
      <c r="Y98" s="210"/>
      <c r="Z98" s="210"/>
      <c r="AA98" s="210"/>
      <c r="AB98" s="210"/>
      <c r="AC98" s="210"/>
      <c r="AD98" s="210"/>
      <c r="AE98" s="210"/>
      <c r="AF98" s="210"/>
      <c r="AG98" s="210" t="s">
        <v>108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5">
      <c r="A99" s="217"/>
      <c r="B99" s="218"/>
      <c r="C99" s="246" t="s">
        <v>191</v>
      </c>
      <c r="D99" s="240"/>
      <c r="E99" s="240"/>
      <c r="F99" s="240"/>
      <c r="G99" s="240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219"/>
      <c r="S99" s="219"/>
      <c r="T99" s="219"/>
      <c r="U99" s="219"/>
      <c r="V99" s="219"/>
      <c r="W99" s="219"/>
      <c r="X99" s="219"/>
      <c r="Y99" s="210"/>
      <c r="Z99" s="210"/>
      <c r="AA99" s="210"/>
      <c r="AB99" s="210"/>
      <c r="AC99" s="210"/>
      <c r="AD99" s="210"/>
      <c r="AE99" s="210"/>
      <c r="AF99" s="210"/>
      <c r="AG99" s="210" t="s">
        <v>110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5">
      <c r="A100" s="217"/>
      <c r="B100" s="218"/>
      <c r="C100" s="247" t="s">
        <v>192</v>
      </c>
      <c r="D100" s="223"/>
      <c r="E100" s="224">
        <v>2011.9</v>
      </c>
      <c r="F100" s="219"/>
      <c r="G100" s="219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19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112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5">
      <c r="A101" s="217"/>
      <c r="B101" s="218"/>
      <c r="C101" s="248"/>
      <c r="D101" s="241"/>
      <c r="E101" s="241"/>
      <c r="F101" s="241"/>
      <c r="G101" s="241"/>
      <c r="H101" s="219"/>
      <c r="I101" s="219"/>
      <c r="J101" s="219"/>
      <c r="K101" s="219"/>
      <c r="L101" s="219"/>
      <c r="M101" s="219"/>
      <c r="N101" s="219"/>
      <c r="O101" s="219"/>
      <c r="P101" s="219"/>
      <c r="Q101" s="219"/>
      <c r="R101" s="219"/>
      <c r="S101" s="219"/>
      <c r="T101" s="219"/>
      <c r="U101" s="219"/>
      <c r="V101" s="219"/>
      <c r="W101" s="219"/>
      <c r="X101" s="219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113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x14ac:dyDescent="0.25">
      <c r="A102" s="3"/>
      <c r="B102" s="4"/>
      <c r="C102" s="251"/>
      <c r="D102" s="6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AE102">
        <v>15</v>
      </c>
      <c r="AF102">
        <v>21</v>
      </c>
      <c r="AG102" t="s">
        <v>87</v>
      </c>
    </row>
    <row r="103" spans="1:60" x14ac:dyDescent="0.25">
      <c r="A103" s="213"/>
      <c r="B103" s="214" t="s">
        <v>29</v>
      </c>
      <c r="C103" s="252"/>
      <c r="D103" s="215"/>
      <c r="E103" s="216"/>
      <c r="F103" s="216"/>
      <c r="G103" s="243">
        <f>G8+G31+G73+G84+G97</f>
        <v>0</v>
      </c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AE103">
        <f>SUMIF(L7:L101,AE102,G7:G101)</f>
        <v>0</v>
      </c>
      <c r="AF103">
        <f>SUMIF(L7:L101,AF102,G7:G101)</f>
        <v>0</v>
      </c>
      <c r="AG103" t="s">
        <v>193</v>
      </c>
    </row>
    <row r="104" spans="1:60" x14ac:dyDescent="0.25">
      <c r="C104" s="253"/>
      <c r="D104" s="10"/>
      <c r="AG104" t="s">
        <v>195</v>
      </c>
    </row>
    <row r="105" spans="1:60" x14ac:dyDescent="0.25">
      <c r="D105" s="10"/>
    </row>
    <row r="106" spans="1:60" x14ac:dyDescent="0.25">
      <c r="D106" s="10"/>
    </row>
    <row r="107" spans="1:60" x14ac:dyDescent="0.25">
      <c r="D107" s="10"/>
    </row>
    <row r="108" spans="1:60" x14ac:dyDescent="0.25">
      <c r="D108" s="10"/>
    </row>
    <row r="109" spans="1:60" x14ac:dyDescent="0.25">
      <c r="D109" s="10"/>
    </row>
    <row r="110" spans="1:60" x14ac:dyDescent="0.25">
      <c r="D110" s="10"/>
    </row>
    <row r="111" spans="1:60" x14ac:dyDescent="0.25">
      <c r="D111" s="10"/>
    </row>
    <row r="112" spans="1:60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8KbqFCUJQJGnzi0zx+9CX2NJBrJN/ONYm/F8vI9JWonVALZtwNJae32v0xA+jSIxaivE8cbm3XMo7IiMATP6Ug==" saltValue="yj3bWL517Vv/nkRMGYYpdg==" spinCount="100000" sheet="1"/>
  <mergeCells count="63">
    <mergeCell ref="C96:G96"/>
    <mergeCell ref="C99:G99"/>
    <mergeCell ref="C101:G101"/>
    <mergeCell ref="C83:G83"/>
    <mergeCell ref="C86:G86"/>
    <mergeCell ref="C87:G87"/>
    <mergeCell ref="C88:G88"/>
    <mergeCell ref="C92:G92"/>
    <mergeCell ref="C94:G94"/>
    <mergeCell ref="C75:G75"/>
    <mergeCell ref="C76:G76"/>
    <mergeCell ref="C78:G78"/>
    <mergeCell ref="C79:G79"/>
    <mergeCell ref="C80:G80"/>
    <mergeCell ref="C82:G82"/>
    <mergeCell ref="C64:G64"/>
    <mergeCell ref="C66:G66"/>
    <mergeCell ref="C67:G67"/>
    <mergeCell ref="C68:G68"/>
    <mergeCell ref="C69:G69"/>
    <mergeCell ref="C72:G72"/>
    <mergeCell ref="C55:G55"/>
    <mergeCell ref="C56:G56"/>
    <mergeCell ref="C58:G58"/>
    <mergeCell ref="C60:G60"/>
    <mergeCell ref="C61:G61"/>
    <mergeCell ref="C62:G62"/>
    <mergeCell ref="C47:G47"/>
    <mergeCell ref="C48:G48"/>
    <mergeCell ref="C49:G49"/>
    <mergeCell ref="C51:G51"/>
    <mergeCell ref="C53:G53"/>
    <mergeCell ref="C54:G54"/>
    <mergeCell ref="C39:G39"/>
    <mergeCell ref="C41:G41"/>
    <mergeCell ref="C43:G43"/>
    <mergeCell ref="C44:G44"/>
    <mergeCell ref="C45:G45"/>
    <mergeCell ref="C46:G46"/>
    <mergeCell ref="C33:G33"/>
    <mergeCell ref="C34:G34"/>
    <mergeCell ref="C35:G35"/>
    <mergeCell ref="C36:G36"/>
    <mergeCell ref="C37:G37"/>
    <mergeCell ref="C38:G38"/>
    <mergeCell ref="C23:G23"/>
    <mergeCell ref="C25:G25"/>
    <mergeCell ref="C26:G26"/>
    <mergeCell ref="C27:G27"/>
    <mergeCell ref="C28:G28"/>
    <mergeCell ref="C30:G30"/>
    <mergeCell ref="C14:G14"/>
    <mergeCell ref="C16:G16"/>
    <mergeCell ref="C18:G18"/>
    <mergeCell ref="C19:G19"/>
    <mergeCell ref="C21:G21"/>
    <mergeCell ref="C22:G22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89E98-477B-4580-B6CF-4FD507A5916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5" customWidth="1"/>
    <col min="3" max="3" width="63.33203125" style="17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5" t="s">
        <v>74</v>
      </c>
      <c r="B1" s="195"/>
      <c r="C1" s="195"/>
      <c r="D1" s="195"/>
      <c r="E1" s="195"/>
      <c r="F1" s="195"/>
      <c r="G1" s="195"/>
      <c r="AG1" t="s">
        <v>75</v>
      </c>
    </row>
    <row r="2" spans="1:60" ht="25.05" customHeight="1" x14ac:dyDescent="0.25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76</v>
      </c>
    </row>
    <row r="3" spans="1:60" ht="25.05" customHeight="1" x14ac:dyDescent="0.25">
      <c r="A3" s="196" t="s">
        <v>8</v>
      </c>
      <c r="B3" s="49" t="s">
        <v>52</v>
      </c>
      <c r="C3" s="199" t="s">
        <v>53</v>
      </c>
      <c r="D3" s="197"/>
      <c r="E3" s="197"/>
      <c r="F3" s="197"/>
      <c r="G3" s="198"/>
      <c r="AC3" s="175" t="s">
        <v>76</v>
      </c>
      <c r="AG3" t="s">
        <v>77</v>
      </c>
    </row>
    <row r="4" spans="1:60" ht="25.05" customHeight="1" x14ac:dyDescent="0.25">
      <c r="A4" s="200" t="s">
        <v>9</v>
      </c>
      <c r="B4" s="201" t="s">
        <v>50</v>
      </c>
      <c r="C4" s="202" t="s">
        <v>51</v>
      </c>
      <c r="D4" s="203"/>
      <c r="E4" s="203"/>
      <c r="F4" s="203"/>
      <c r="G4" s="204"/>
      <c r="AG4" t="s">
        <v>78</v>
      </c>
    </row>
    <row r="5" spans="1:60" x14ac:dyDescent="0.25">
      <c r="D5" s="10"/>
    </row>
    <row r="6" spans="1:60" ht="39.6" x14ac:dyDescent="0.25">
      <c r="A6" s="206" t="s">
        <v>79</v>
      </c>
      <c r="B6" s="208" t="s">
        <v>80</v>
      </c>
      <c r="C6" s="208" t="s">
        <v>81</v>
      </c>
      <c r="D6" s="207" t="s">
        <v>82</v>
      </c>
      <c r="E6" s="206" t="s">
        <v>83</v>
      </c>
      <c r="F6" s="205" t="s">
        <v>84</v>
      </c>
      <c r="G6" s="206" t="s">
        <v>29</v>
      </c>
      <c r="H6" s="209" t="s">
        <v>30</v>
      </c>
      <c r="I6" s="209" t="s">
        <v>85</v>
      </c>
      <c r="J6" s="209" t="s">
        <v>31</v>
      </c>
      <c r="K6" s="209" t="s">
        <v>86</v>
      </c>
      <c r="L6" s="209" t="s">
        <v>87</v>
      </c>
      <c r="M6" s="209" t="s">
        <v>88</v>
      </c>
      <c r="N6" s="209" t="s">
        <v>89</v>
      </c>
      <c r="O6" s="209" t="s">
        <v>90</v>
      </c>
      <c r="P6" s="209" t="s">
        <v>91</v>
      </c>
      <c r="Q6" s="209" t="s">
        <v>92</v>
      </c>
      <c r="R6" s="209" t="s">
        <v>93</v>
      </c>
      <c r="S6" s="209" t="s">
        <v>94</v>
      </c>
      <c r="T6" s="209" t="s">
        <v>95</v>
      </c>
      <c r="U6" s="209" t="s">
        <v>96</v>
      </c>
      <c r="V6" s="209" t="s">
        <v>97</v>
      </c>
      <c r="W6" s="209" t="s">
        <v>98</v>
      </c>
      <c r="X6" s="209" t="s">
        <v>99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5">
      <c r="A8" s="226" t="s">
        <v>100</v>
      </c>
      <c r="B8" s="227" t="s">
        <v>62</v>
      </c>
      <c r="C8" s="244" t="s">
        <v>63</v>
      </c>
      <c r="D8" s="228"/>
      <c r="E8" s="229"/>
      <c r="F8" s="230"/>
      <c r="G8" s="230">
        <f>SUMIF(AG9:AG30,"&lt;&gt;NOR",G9:G30)</f>
        <v>0</v>
      </c>
      <c r="H8" s="230"/>
      <c r="I8" s="230">
        <f>SUM(I9:I30)</f>
        <v>0</v>
      </c>
      <c r="J8" s="230"/>
      <c r="K8" s="230">
        <f>SUM(K9:K30)</f>
        <v>0</v>
      </c>
      <c r="L8" s="230"/>
      <c r="M8" s="230">
        <f>SUM(M9:M30)</f>
        <v>0</v>
      </c>
      <c r="N8" s="230"/>
      <c r="O8" s="230">
        <f>SUM(O9:O30)</f>
        <v>0</v>
      </c>
      <c r="P8" s="230"/>
      <c r="Q8" s="230">
        <f>SUM(Q9:Q30)</f>
        <v>341.53000000000003</v>
      </c>
      <c r="R8" s="230"/>
      <c r="S8" s="230"/>
      <c r="T8" s="231"/>
      <c r="U8" s="225"/>
      <c r="V8" s="225">
        <f>SUM(V9:V30)</f>
        <v>0</v>
      </c>
      <c r="W8" s="225"/>
      <c r="X8" s="225"/>
      <c r="AG8" t="s">
        <v>101</v>
      </c>
    </row>
    <row r="9" spans="1:60" ht="20.399999999999999" outlineLevel="1" x14ac:dyDescent="0.25">
      <c r="A9" s="232">
        <v>1</v>
      </c>
      <c r="B9" s="233" t="s">
        <v>102</v>
      </c>
      <c r="C9" s="245" t="s">
        <v>103</v>
      </c>
      <c r="D9" s="234" t="s">
        <v>104</v>
      </c>
      <c r="E9" s="235">
        <v>5.8875000000000002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0</v>
      </c>
      <c r="O9" s="237">
        <f>ROUND(E9*N9,2)</f>
        <v>0</v>
      </c>
      <c r="P9" s="237">
        <v>3.1920000000000002</v>
      </c>
      <c r="Q9" s="237">
        <f>ROUND(E9*P9,2)</f>
        <v>18.79</v>
      </c>
      <c r="R9" s="237"/>
      <c r="S9" s="237" t="s">
        <v>105</v>
      </c>
      <c r="T9" s="238" t="s">
        <v>106</v>
      </c>
      <c r="U9" s="219">
        <v>0</v>
      </c>
      <c r="V9" s="219">
        <f>ROUND(E9*U9,2)</f>
        <v>0</v>
      </c>
      <c r="W9" s="219"/>
      <c r="X9" s="219" t="s">
        <v>107</v>
      </c>
      <c r="Y9" s="210"/>
      <c r="Z9" s="210"/>
      <c r="AA9" s="210"/>
      <c r="AB9" s="210"/>
      <c r="AC9" s="210"/>
      <c r="AD9" s="210"/>
      <c r="AE9" s="210"/>
      <c r="AF9" s="210"/>
      <c r="AG9" s="210" t="s">
        <v>108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5">
      <c r="A10" s="217"/>
      <c r="B10" s="218"/>
      <c r="C10" s="246" t="s">
        <v>109</v>
      </c>
      <c r="D10" s="240"/>
      <c r="E10" s="240"/>
      <c r="F10" s="240"/>
      <c r="G10" s="240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110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39" t="str">
        <f>C10</f>
        <v>Položka zahrnuje veškerou manipulaci s vybouranou sutí a s vybouranými hmotami vč. uložení na skládku.</v>
      </c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17"/>
      <c r="B11" s="218"/>
      <c r="C11" s="247" t="s">
        <v>196</v>
      </c>
      <c r="D11" s="223"/>
      <c r="E11" s="224">
        <v>5.8875000000000002</v>
      </c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112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17"/>
      <c r="B12" s="218"/>
      <c r="C12" s="248"/>
      <c r="D12" s="241"/>
      <c r="E12" s="241"/>
      <c r="F12" s="241"/>
      <c r="G12" s="241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0"/>
      <c r="Z12" s="210"/>
      <c r="AA12" s="210"/>
      <c r="AB12" s="210"/>
      <c r="AC12" s="210"/>
      <c r="AD12" s="210"/>
      <c r="AE12" s="210"/>
      <c r="AF12" s="210"/>
      <c r="AG12" s="210" t="s">
        <v>113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5">
      <c r="A13" s="232">
        <v>2</v>
      </c>
      <c r="B13" s="233" t="s">
        <v>114</v>
      </c>
      <c r="C13" s="245" t="s">
        <v>115</v>
      </c>
      <c r="D13" s="234" t="s">
        <v>116</v>
      </c>
      <c r="E13" s="235">
        <v>5.8875000000000002</v>
      </c>
      <c r="F13" s="236"/>
      <c r="G13" s="237">
        <f>ROUND(E13*F13,2)</f>
        <v>0</v>
      </c>
      <c r="H13" s="236"/>
      <c r="I13" s="237">
        <f>ROUND(E13*H13,2)</f>
        <v>0</v>
      </c>
      <c r="J13" s="236"/>
      <c r="K13" s="237">
        <f>ROUND(E13*J13,2)</f>
        <v>0</v>
      </c>
      <c r="L13" s="237">
        <v>21</v>
      </c>
      <c r="M13" s="237">
        <f>G13*(1+L13/100)</f>
        <v>0</v>
      </c>
      <c r="N13" s="237">
        <v>0</v>
      </c>
      <c r="O13" s="237">
        <f>ROUND(E13*N13,2)</f>
        <v>0</v>
      </c>
      <c r="P13" s="237">
        <v>0</v>
      </c>
      <c r="Q13" s="237">
        <f>ROUND(E13*P13,2)</f>
        <v>0</v>
      </c>
      <c r="R13" s="237"/>
      <c r="S13" s="237" t="s">
        <v>105</v>
      </c>
      <c r="T13" s="238" t="s">
        <v>106</v>
      </c>
      <c r="U13" s="219">
        <v>0</v>
      </c>
      <c r="V13" s="219">
        <f>ROUND(E13*U13,2)</f>
        <v>0</v>
      </c>
      <c r="W13" s="219"/>
      <c r="X13" s="219" t="s">
        <v>107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108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5">
      <c r="A14" s="217"/>
      <c r="B14" s="218"/>
      <c r="C14" s="246" t="s">
        <v>117</v>
      </c>
      <c r="D14" s="240"/>
      <c r="E14" s="240"/>
      <c r="F14" s="240"/>
      <c r="G14" s="240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110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5">
      <c r="A15" s="217"/>
      <c r="B15" s="218"/>
      <c r="C15" s="247" t="s">
        <v>196</v>
      </c>
      <c r="D15" s="223"/>
      <c r="E15" s="224">
        <v>5.8875000000000002</v>
      </c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0"/>
      <c r="Z15" s="210"/>
      <c r="AA15" s="210"/>
      <c r="AB15" s="210"/>
      <c r="AC15" s="210"/>
      <c r="AD15" s="210"/>
      <c r="AE15" s="210"/>
      <c r="AF15" s="210"/>
      <c r="AG15" s="210" t="s">
        <v>112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5">
      <c r="A16" s="217"/>
      <c r="B16" s="218"/>
      <c r="C16" s="248"/>
      <c r="D16" s="241"/>
      <c r="E16" s="241"/>
      <c r="F16" s="241"/>
      <c r="G16" s="241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0"/>
      <c r="Z16" s="210"/>
      <c r="AA16" s="210"/>
      <c r="AB16" s="210"/>
      <c r="AC16" s="210"/>
      <c r="AD16" s="210"/>
      <c r="AE16" s="210"/>
      <c r="AF16" s="210"/>
      <c r="AG16" s="210" t="s">
        <v>113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5">
      <c r="A17" s="232">
        <v>3</v>
      </c>
      <c r="B17" s="233" t="s">
        <v>118</v>
      </c>
      <c r="C17" s="245" t="s">
        <v>119</v>
      </c>
      <c r="D17" s="234" t="s">
        <v>116</v>
      </c>
      <c r="E17" s="235">
        <v>146.69999999999999</v>
      </c>
      <c r="F17" s="236"/>
      <c r="G17" s="237">
        <f>ROUND(E17*F17,2)</f>
        <v>0</v>
      </c>
      <c r="H17" s="236"/>
      <c r="I17" s="237">
        <f>ROUND(E17*H17,2)</f>
        <v>0</v>
      </c>
      <c r="J17" s="236"/>
      <c r="K17" s="237">
        <f>ROUND(E17*J17,2)</f>
        <v>0</v>
      </c>
      <c r="L17" s="237">
        <v>21</v>
      </c>
      <c r="M17" s="237">
        <f>G17*(1+L17/100)</f>
        <v>0</v>
      </c>
      <c r="N17" s="237">
        <v>0</v>
      </c>
      <c r="O17" s="237">
        <f>ROUND(E17*N17,2)</f>
        <v>0</v>
      </c>
      <c r="P17" s="237">
        <v>2.2000000000000002</v>
      </c>
      <c r="Q17" s="237">
        <f>ROUND(E17*P17,2)</f>
        <v>322.74</v>
      </c>
      <c r="R17" s="237"/>
      <c r="S17" s="237" t="s">
        <v>105</v>
      </c>
      <c r="T17" s="238" t="s">
        <v>120</v>
      </c>
      <c r="U17" s="219">
        <v>0</v>
      </c>
      <c r="V17" s="219">
        <f>ROUND(E17*U17,2)</f>
        <v>0</v>
      </c>
      <c r="W17" s="219"/>
      <c r="X17" s="219" t="s">
        <v>107</v>
      </c>
      <c r="Y17" s="210"/>
      <c r="Z17" s="210"/>
      <c r="AA17" s="210"/>
      <c r="AB17" s="210"/>
      <c r="AC17" s="210"/>
      <c r="AD17" s="210"/>
      <c r="AE17" s="210"/>
      <c r="AF17" s="210"/>
      <c r="AG17" s="210" t="s">
        <v>108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1" outlineLevel="1" x14ac:dyDescent="0.25">
      <c r="A18" s="217"/>
      <c r="B18" s="218"/>
      <c r="C18" s="246" t="s">
        <v>121</v>
      </c>
      <c r="D18" s="240"/>
      <c r="E18" s="240"/>
      <c r="F18" s="240"/>
      <c r="G18" s="240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0"/>
      <c r="Z18" s="210"/>
      <c r="AA18" s="210"/>
      <c r="AB18" s="210"/>
      <c r="AC18" s="210"/>
      <c r="AD18" s="210"/>
      <c r="AE18" s="210"/>
      <c r="AF18" s="210"/>
      <c r="AG18" s="210" t="s">
        <v>110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39" t="str">
        <f>C18</f>
        <v>Frézování bude řízené automatické 3D frézování dle metodiky využití 3D dat pro rekonstrukce pozemních komunikací certifikované MD ČR dne 2.1.2020 č.j. 183/2019/710-VV/1</v>
      </c>
      <c r="BB18" s="210"/>
      <c r="BC18" s="210"/>
      <c r="BD18" s="210"/>
      <c r="BE18" s="210"/>
      <c r="BF18" s="210"/>
      <c r="BG18" s="210"/>
      <c r="BH18" s="210"/>
    </row>
    <row r="19" spans="1:60" outlineLevel="1" x14ac:dyDescent="0.25">
      <c r="A19" s="217"/>
      <c r="B19" s="218"/>
      <c r="C19" s="249" t="s">
        <v>122</v>
      </c>
      <c r="D19" s="242"/>
      <c r="E19" s="242"/>
      <c r="F19" s="242"/>
      <c r="G19" s="242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110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17"/>
      <c r="B20" s="218"/>
      <c r="C20" s="250" t="s">
        <v>123</v>
      </c>
      <c r="D20" s="220"/>
      <c r="E20" s="221"/>
      <c r="F20" s="222"/>
      <c r="G20" s="222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0"/>
      <c r="Z20" s="210"/>
      <c r="AA20" s="210"/>
      <c r="AB20" s="210"/>
      <c r="AC20" s="210"/>
      <c r="AD20" s="210"/>
      <c r="AE20" s="210"/>
      <c r="AF20" s="210"/>
      <c r="AG20" s="210" t="s">
        <v>110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5">
      <c r="A21" s="217"/>
      <c r="B21" s="218"/>
      <c r="C21" s="249" t="s">
        <v>124</v>
      </c>
      <c r="D21" s="242"/>
      <c r="E21" s="242"/>
      <c r="F21" s="242"/>
      <c r="G21" s="242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0"/>
      <c r="Z21" s="210"/>
      <c r="AA21" s="210"/>
      <c r="AB21" s="210"/>
      <c r="AC21" s="210"/>
      <c r="AD21" s="210"/>
      <c r="AE21" s="210"/>
      <c r="AF21" s="210"/>
      <c r="AG21" s="210" t="s">
        <v>110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39" t="str">
        <f>C21</f>
        <v>a) Jedno technické zařízení pro nivelaci frézy v režimu 3D, které musí splňovat následující technickou specifikaci:</v>
      </c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17"/>
      <c r="B22" s="218"/>
      <c r="C22" s="249" t="s">
        <v>125</v>
      </c>
      <c r="D22" s="242"/>
      <c r="E22" s="242"/>
      <c r="F22" s="242"/>
      <c r="G22" s="242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110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5">
      <c r="A23" s="217"/>
      <c r="B23" s="218"/>
      <c r="C23" s="249" t="s">
        <v>126</v>
      </c>
      <c r="D23" s="242"/>
      <c r="E23" s="242"/>
      <c r="F23" s="242"/>
      <c r="G23" s="242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0"/>
      <c r="Z23" s="210"/>
      <c r="AA23" s="210"/>
      <c r="AB23" s="210"/>
      <c r="AC23" s="210"/>
      <c r="AD23" s="210"/>
      <c r="AE23" s="210"/>
      <c r="AF23" s="210"/>
      <c r="AG23" s="210" t="s">
        <v>110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5">
      <c r="A24" s="217"/>
      <c r="B24" s="218"/>
      <c r="C24" s="250" t="s">
        <v>123</v>
      </c>
      <c r="D24" s="220"/>
      <c r="E24" s="221"/>
      <c r="F24" s="222"/>
      <c r="G24" s="222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0"/>
      <c r="Z24" s="210"/>
      <c r="AA24" s="210"/>
      <c r="AB24" s="210"/>
      <c r="AC24" s="210"/>
      <c r="AD24" s="210"/>
      <c r="AE24" s="210"/>
      <c r="AF24" s="210"/>
      <c r="AG24" s="210" t="s">
        <v>110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5">
      <c r="A25" s="217"/>
      <c r="B25" s="218"/>
      <c r="C25" s="249" t="s">
        <v>127</v>
      </c>
      <c r="D25" s="242"/>
      <c r="E25" s="242"/>
      <c r="F25" s="242"/>
      <c r="G25" s="242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0"/>
      <c r="Z25" s="210"/>
      <c r="AA25" s="210"/>
      <c r="AB25" s="210"/>
      <c r="AC25" s="210"/>
      <c r="AD25" s="210"/>
      <c r="AE25" s="210"/>
      <c r="AF25" s="210"/>
      <c r="AG25" s="210" t="s">
        <v>110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39" t="str">
        <f>C25</f>
        <v>b) Jedno technické zařízení pro automatické navádění silniční frézy v režimu 3D, které musí splňovat následující technickou specifikaci:</v>
      </c>
      <c r="BB25" s="210"/>
      <c r="BC25" s="210"/>
      <c r="BD25" s="210"/>
      <c r="BE25" s="210"/>
      <c r="BF25" s="210"/>
      <c r="BG25" s="210"/>
      <c r="BH25" s="210"/>
    </row>
    <row r="26" spans="1:60" outlineLevel="1" x14ac:dyDescent="0.25">
      <c r="A26" s="217"/>
      <c r="B26" s="218"/>
      <c r="C26" s="249" t="s">
        <v>128</v>
      </c>
      <c r="D26" s="242"/>
      <c r="E26" s="242"/>
      <c r="F26" s="242"/>
      <c r="G26" s="242"/>
      <c r="H26" s="219"/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19"/>
      <c r="Y26" s="210"/>
      <c r="Z26" s="210"/>
      <c r="AA26" s="210"/>
      <c r="AB26" s="210"/>
      <c r="AC26" s="210"/>
      <c r="AD26" s="210"/>
      <c r="AE26" s="210"/>
      <c r="AF26" s="210"/>
      <c r="AG26" s="210" t="s">
        <v>110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39" t="str">
        <f>C26</f>
        <v>· Technologii přesného určení polohy pohyblivého cíle pomocí okamžité synchronizace měřených úhlů a délek</v>
      </c>
      <c r="BB26" s="210"/>
      <c r="BC26" s="210"/>
      <c r="BD26" s="210"/>
      <c r="BE26" s="210"/>
      <c r="BF26" s="210"/>
      <c r="BG26" s="210"/>
      <c r="BH26" s="210"/>
    </row>
    <row r="27" spans="1:60" outlineLevel="1" x14ac:dyDescent="0.25">
      <c r="A27" s="217"/>
      <c r="B27" s="218"/>
      <c r="C27" s="249" t="s">
        <v>129</v>
      </c>
      <c r="D27" s="242"/>
      <c r="E27" s="242"/>
      <c r="F27" s="242"/>
      <c r="G27" s="242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210"/>
      <c r="Z27" s="210"/>
      <c r="AA27" s="210"/>
      <c r="AB27" s="210"/>
      <c r="AC27" s="210"/>
      <c r="AD27" s="210"/>
      <c r="AE27" s="210"/>
      <c r="AF27" s="210"/>
      <c r="AG27" s="210" t="s">
        <v>110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39" t="str">
        <f>C27</f>
        <v>· Technologii s otočením 115 úhlových stupňů za sekundu pro zajištění vysoké rychlosti sledování pohybu stroje s přesností 1“</v>
      </c>
      <c r="BB27" s="210"/>
      <c r="BC27" s="210"/>
      <c r="BD27" s="210"/>
      <c r="BE27" s="210"/>
      <c r="BF27" s="210"/>
      <c r="BG27" s="210"/>
      <c r="BH27" s="210"/>
    </row>
    <row r="28" spans="1:60" outlineLevel="1" x14ac:dyDescent="0.25">
      <c r="A28" s="217"/>
      <c r="B28" s="218"/>
      <c r="C28" s="249" t="s">
        <v>130</v>
      </c>
      <c r="D28" s="242"/>
      <c r="E28" s="242"/>
      <c r="F28" s="242"/>
      <c r="G28" s="242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10"/>
      <c r="Z28" s="210"/>
      <c r="AA28" s="210"/>
      <c r="AB28" s="210"/>
      <c r="AC28" s="210"/>
      <c r="AD28" s="210"/>
      <c r="AE28" s="210"/>
      <c r="AF28" s="210"/>
      <c r="AG28" s="210" t="s">
        <v>110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5">
      <c r="A29" s="217"/>
      <c r="B29" s="218"/>
      <c r="C29" s="247" t="s">
        <v>197</v>
      </c>
      <c r="D29" s="223"/>
      <c r="E29" s="224">
        <v>146.69999999999999</v>
      </c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0"/>
      <c r="Z29" s="210"/>
      <c r="AA29" s="210"/>
      <c r="AB29" s="210"/>
      <c r="AC29" s="210"/>
      <c r="AD29" s="210"/>
      <c r="AE29" s="210"/>
      <c r="AF29" s="210"/>
      <c r="AG29" s="210" t="s">
        <v>112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5">
      <c r="A30" s="217"/>
      <c r="B30" s="218"/>
      <c r="C30" s="248"/>
      <c r="D30" s="241"/>
      <c r="E30" s="241"/>
      <c r="F30" s="241"/>
      <c r="G30" s="241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0"/>
      <c r="Z30" s="210"/>
      <c r="AA30" s="210"/>
      <c r="AB30" s="210"/>
      <c r="AC30" s="210"/>
      <c r="AD30" s="210"/>
      <c r="AE30" s="210"/>
      <c r="AF30" s="210"/>
      <c r="AG30" s="210" t="s">
        <v>113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x14ac:dyDescent="0.25">
      <c r="A31" s="226" t="s">
        <v>100</v>
      </c>
      <c r="B31" s="227" t="s">
        <v>64</v>
      </c>
      <c r="C31" s="244" t="s">
        <v>65</v>
      </c>
      <c r="D31" s="228"/>
      <c r="E31" s="229"/>
      <c r="F31" s="230"/>
      <c r="G31" s="230">
        <f>SUMIF(AG32:AG100,"&lt;&gt;NOR",G32:G100)</f>
        <v>0</v>
      </c>
      <c r="H31" s="230"/>
      <c r="I31" s="230">
        <f>SUM(I32:I100)</f>
        <v>0</v>
      </c>
      <c r="J31" s="230"/>
      <c r="K31" s="230">
        <f>SUM(K32:K100)</f>
        <v>0</v>
      </c>
      <c r="L31" s="230"/>
      <c r="M31" s="230">
        <f>SUM(M32:M100)</f>
        <v>0</v>
      </c>
      <c r="N31" s="230"/>
      <c r="O31" s="230">
        <f>SUM(O32:O100)</f>
        <v>0.14000000000000001</v>
      </c>
      <c r="P31" s="230"/>
      <c r="Q31" s="230">
        <f>SUM(Q32:Q100)</f>
        <v>0</v>
      </c>
      <c r="R31" s="230"/>
      <c r="S31" s="230"/>
      <c r="T31" s="231"/>
      <c r="U31" s="225"/>
      <c r="V31" s="225">
        <f>SUM(V32:V100)</f>
        <v>0</v>
      </c>
      <c r="W31" s="225"/>
      <c r="X31" s="225"/>
      <c r="AG31" t="s">
        <v>101</v>
      </c>
    </row>
    <row r="32" spans="1:60" outlineLevel="1" x14ac:dyDescent="0.25">
      <c r="A32" s="232">
        <v>4</v>
      </c>
      <c r="B32" s="233" t="s">
        <v>132</v>
      </c>
      <c r="C32" s="245" t="s">
        <v>133</v>
      </c>
      <c r="D32" s="234" t="s">
        <v>134</v>
      </c>
      <c r="E32" s="235">
        <v>1541.4</v>
      </c>
      <c r="F32" s="236"/>
      <c r="G32" s="237">
        <f>ROUND(E32*F32,2)</f>
        <v>0</v>
      </c>
      <c r="H32" s="236"/>
      <c r="I32" s="237">
        <f>ROUND(E32*H32,2)</f>
        <v>0</v>
      </c>
      <c r="J32" s="236"/>
      <c r="K32" s="237">
        <f>ROUND(E32*J32,2)</f>
        <v>0</v>
      </c>
      <c r="L32" s="237">
        <v>21</v>
      </c>
      <c r="M32" s="237">
        <f>G32*(1+L32/100)</f>
        <v>0</v>
      </c>
      <c r="N32" s="237">
        <v>0</v>
      </c>
      <c r="O32" s="237">
        <f>ROUND(E32*N32,2)</f>
        <v>0</v>
      </c>
      <c r="P32" s="237">
        <v>0</v>
      </c>
      <c r="Q32" s="237">
        <f>ROUND(E32*P32,2)</f>
        <v>0</v>
      </c>
      <c r="R32" s="237"/>
      <c r="S32" s="237" t="s">
        <v>105</v>
      </c>
      <c r="T32" s="238" t="s">
        <v>106</v>
      </c>
      <c r="U32" s="219">
        <v>0</v>
      </c>
      <c r="V32" s="219">
        <f>ROUND(E32*U32,2)</f>
        <v>0</v>
      </c>
      <c r="W32" s="219"/>
      <c r="X32" s="219" t="s">
        <v>107</v>
      </c>
      <c r="Y32" s="210"/>
      <c r="Z32" s="210"/>
      <c r="AA32" s="210"/>
      <c r="AB32" s="210"/>
      <c r="AC32" s="210"/>
      <c r="AD32" s="210"/>
      <c r="AE32" s="210"/>
      <c r="AF32" s="210"/>
      <c r="AG32" s="210" t="s">
        <v>108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5">
      <c r="A33" s="217"/>
      <c r="B33" s="218"/>
      <c r="C33" s="246" t="s">
        <v>135</v>
      </c>
      <c r="D33" s="240"/>
      <c r="E33" s="240"/>
      <c r="F33" s="240"/>
      <c r="G33" s="240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0"/>
      <c r="Z33" s="210"/>
      <c r="AA33" s="210"/>
      <c r="AB33" s="210"/>
      <c r="AC33" s="210"/>
      <c r="AD33" s="210"/>
      <c r="AE33" s="210"/>
      <c r="AF33" s="210"/>
      <c r="AG33" s="210" t="s">
        <v>110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5">
      <c r="A34" s="217"/>
      <c r="B34" s="218"/>
      <c r="C34" s="249" t="s">
        <v>136</v>
      </c>
      <c r="D34" s="242"/>
      <c r="E34" s="242"/>
      <c r="F34" s="242"/>
      <c r="G34" s="242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0"/>
      <c r="Z34" s="210"/>
      <c r="AA34" s="210"/>
      <c r="AB34" s="210"/>
      <c r="AC34" s="210"/>
      <c r="AD34" s="210"/>
      <c r="AE34" s="210"/>
      <c r="AF34" s="210"/>
      <c r="AG34" s="210" t="s">
        <v>110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5">
      <c r="A35" s="217"/>
      <c r="B35" s="218"/>
      <c r="C35" s="249" t="s">
        <v>137</v>
      </c>
      <c r="D35" s="242"/>
      <c r="E35" s="242"/>
      <c r="F35" s="242"/>
      <c r="G35" s="242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0"/>
      <c r="Z35" s="210"/>
      <c r="AA35" s="210"/>
      <c r="AB35" s="210"/>
      <c r="AC35" s="210"/>
      <c r="AD35" s="210"/>
      <c r="AE35" s="210"/>
      <c r="AF35" s="210"/>
      <c r="AG35" s="210" t="s">
        <v>110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5">
      <c r="A36" s="217"/>
      <c r="B36" s="218"/>
      <c r="C36" s="249" t="s">
        <v>138</v>
      </c>
      <c r="D36" s="242"/>
      <c r="E36" s="242"/>
      <c r="F36" s="242"/>
      <c r="G36" s="242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0"/>
      <c r="Z36" s="210"/>
      <c r="AA36" s="210"/>
      <c r="AB36" s="210"/>
      <c r="AC36" s="210"/>
      <c r="AD36" s="210"/>
      <c r="AE36" s="210"/>
      <c r="AF36" s="210"/>
      <c r="AG36" s="210" t="s">
        <v>110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5">
      <c r="A37" s="217"/>
      <c r="B37" s="218"/>
      <c r="C37" s="249" t="s">
        <v>139</v>
      </c>
      <c r="D37" s="242"/>
      <c r="E37" s="242"/>
      <c r="F37" s="242"/>
      <c r="G37" s="242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10"/>
      <c r="Z37" s="210"/>
      <c r="AA37" s="210"/>
      <c r="AB37" s="210"/>
      <c r="AC37" s="210"/>
      <c r="AD37" s="210"/>
      <c r="AE37" s="210"/>
      <c r="AF37" s="210"/>
      <c r="AG37" s="210" t="s">
        <v>110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39" t="str">
        <f>C37</f>
        <v>- úpravu napojení, ukončení podél obrubníků, dilatačních zařízení, odvodňovacích proužků, odvodňovačů, vpustí, šachet a pod.</v>
      </c>
      <c r="BB37" s="210"/>
      <c r="BC37" s="210"/>
      <c r="BD37" s="210"/>
      <c r="BE37" s="210"/>
      <c r="BF37" s="210"/>
      <c r="BG37" s="210"/>
      <c r="BH37" s="210"/>
    </row>
    <row r="38" spans="1:60" outlineLevel="1" x14ac:dyDescent="0.25">
      <c r="A38" s="217"/>
      <c r="B38" s="218"/>
      <c r="C38" s="249" t="s">
        <v>140</v>
      </c>
      <c r="D38" s="242"/>
      <c r="E38" s="242"/>
      <c r="F38" s="242"/>
      <c r="G38" s="242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0"/>
      <c r="Z38" s="210"/>
      <c r="AA38" s="210"/>
      <c r="AB38" s="210"/>
      <c r="AC38" s="210"/>
      <c r="AD38" s="210"/>
      <c r="AE38" s="210"/>
      <c r="AF38" s="210"/>
      <c r="AG38" s="210" t="s">
        <v>110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5">
      <c r="A39" s="217"/>
      <c r="B39" s="218"/>
      <c r="C39" s="249" t="s">
        <v>141</v>
      </c>
      <c r="D39" s="242"/>
      <c r="E39" s="242"/>
      <c r="F39" s="242"/>
      <c r="G39" s="242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0"/>
      <c r="Z39" s="210"/>
      <c r="AA39" s="210"/>
      <c r="AB39" s="210"/>
      <c r="AC39" s="210"/>
      <c r="AD39" s="210"/>
      <c r="AE39" s="210"/>
      <c r="AF39" s="210"/>
      <c r="AG39" s="210" t="s">
        <v>110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39" t="str">
        <f>C39</f>
        <v>- nezahrnuje těsnění podél obrubníků, dilatačních zařízení, odvodňovacích proužků, odvodňovačů, vpustí, šachet a pod.</v>
      </c>
      <c r="BB39" s="210"/>
      <c r="BC39" s="210"/>
      <c r="BD39" s="210"/>
      <c r="BE39" s="210"/>
      <c r="BF39" s="210"/>
      <c r="BG39" s="210"/>
      <c r="BH39" s="210"/>
    </row>
    <row r="40" spans="1:60" outlineLevel="1" x14ac:dyDescent="0.25">
      <c r="A40" s="217"/>
      <c r="B40" s="218"/>
      <c r="C40" s="247" t="s">
        <v>198</v>
      </c>
      <c r="D40" s="223"/>
      <c r="E40" s="224">
        <v>1541.4</v>
      </c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0"/>
      <c r="Z40" s="210"/>
      <c r="AA40" s="210"/>
      <c r="AB40" s="210"/>
      <c r="AC40" s="210"/>
      <c r="AD40" s="210"/>
      <c r="AE40" s="210"/>
      <c r="AF40" s="210"/>
      <c r="AG40" s="210" t="s">
        <v>112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5">
      <c r="A41" s="217"/>
      <c r="B41" s="218"/>
      <c r="C41" s="248"/>
      <c r="D41" s="241"/>
      <c r="E41" s="241"/>
      <c r="F41" s="241"/>
      <c r="G41" s="241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0"/>
      <c r="Z41" s="210"/>
      <c r="AA41" s="210"/>
      <c r="AB41" s="210"/>
      <c r="AC41" s="210"/>
      <c r="AD41" s="210"/>
      <c r="AE41" s="210"/>
      <c r="AF41" s="210"/>
      <c r="AG41" s="210" t="s">
        <v>113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5">
      <c r="A42" s="232">
        <v>5</v>
      </c>
      <c r="B42" s="233" t="s">
        <v>132</v>
      </c>
      <c r="C42" s="245" t="s">
        <v>133</v>
      </c>
      <c r="D42" s="234" t="s">
        <v>134</v>
      </c>
      <c r="E42" s="235">
        <v>93</v>
      </c>
      <c r="F42" s="236"/>
      <c r="G42" s="237">
        <f>ROUND(E42*F42,2)</f>
        <v>0</v>
      </c>
      <c r="H42" s="236"/>
      <c r="I42" s="237">
        <f>ROUND(E42*H42,2)</f>
        <v>0</v>
      </c>
      <c r="J42" s="236"/>
      <c r="K42" s="237">
        <f>ROUND(E42*J42,2)</f>
        <v>0</v>
      </c>
      <c r="L42" s="237">
        <v>21</v>
      </c>
      <c r="M42" s="237">
        <f>G42*(1+L42/100)</f>
        <v>0</v>
      </c>
      <c r="N42" s="237">
        <v>0</v>
      </c>
      <c r="O42" s="237">
        <f>ROUND(E42*N42,2)</f>
        <v>0</v>
      </c>
      <c r="P42" s="237">
        <v>0</v>
      </c>
      <c r="Q42" s="237">
        <f>ROUND(E42*P42,2)</f>
        <v>0</v>
      </c>
      <c r="R42" s="237"/>
      <c r="S42" s="237" t="s">
        <v>105</v>
      </c>
      <c r="T42" s="238" t="s">
        <v>106</v>
      </c>
      <c r="U42" s="219">
        <v>0</v>
      </c>
      <c r="V42" s="219">
        <f>ROUND(E42*U42,2)</f>
        <v>0</v>
      </c>
      <c r="W42" s="219"/>
      <c r="X42" s="219" t="s">
        <v>107</v>
      </c>
      <c r="Y42" s="210"/>
      <c r="Z42" s="210"/>
      <c r="AA42" s="210"/>
      <c r="AB42" s="210"/>
      <c r="AC42" s="210"/>
      <c r="AD42" s="210"/>
      <c r="AE42" s="210"/>
      <c r="AF42" s="210"/>
      <c r="AG42" s="210" t="s">
        <v>108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5">
      <c r="A43" s="217"/>
      <c r="B43" s="218"/>
      <c r="C43" s="246" t="s">
        <v>135</v>
      </c>
      <c r="D43" s="240"/>
      <c r="E43" s="240"/>
      <c r="F43" s="240"/>
      <c r="G43" s="240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0"/>
      <c r="Z43" s="210"/>
      <c r="AA43" s="210"/>
      <c r="AB43" s="210"/>
      <c r="AC43" s="210"/>
      <c r="AD43" s="210"/>
      <c r="AE43" s="210"/>
      <c r="AF43" s="210"/>
      <c r="AG43" s="210" t="s">
        <v>110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5">
      <c r="A44" s="217"/>
      <c r="B44" s="218"/>
      <c r="C44" s="249" t="s">
        <v>136</v>
      </c>
      <c r="D44" s="242"/>
      <c r="E44" s="242"/>
      <c r="F44" s="242"/>
      <c r="G44" s="242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10"/>
      <c r="Z44" s="210"/>
      <c r="AA44" s="210"/>
      <c r="AB44" s="210"/>
      <c r="AC44" s="210"/>
      <c r="AD44" s="210"/>
      <c r="AE44" s="210"/>
      <c r="AF44" s="210"/>
      <c r="AG44" s="210" t="s">
        <v>110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5">
      <c r="A45" s="217"/>
      <c r="B45" s="218"/>
      <c r="C45" s="249" t="s">
        <v>137</v>
      </c>
      <c r="D45" s="242"/>
      <c r="E45" s="242"/>
      <c r="F45" s="242"/>
      <c r="G45" s="242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0"/>
      <c r="Z45" s="210"/>
      <c r="AA45" s="210"/>
      <c r="AB45" s="210"/>
      <c r="AC45" s="210"/>
      <c r="AD45" s="210"/>
      <c r="AE45" s="210"/>
      <c r="AF45" s="210"/>
      <c r="AG45" s="210" t="s">
        <v>110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5">
      <c r="A46" s="217"/>
      <c r="B46" s="218"/>
      <c r="C46" s="249" t="s">
        <v>138</v>
      </c>
      <c r="D46" s="242"/>
      <c r="E46" s="242"/>
      <c r="F46" s="242"/>
      <c r="G46" s="242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0"/>
      <c r="Z46" s="210"/>
      <c r="AA46" s="210"/>
      <c r="AB46" s="210"/>
      <c r="AC46" s="210"/>
      <c r="AD46" s="210"/>
      <c r="AE46" s="210"/>
      <c r="AF46" s="210"/>
      <c r="AG46" s="210" t="s">
        <v>110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5">
      <c r="A47" s="217"/>
      <c r="B47" s="218"/>
      <c r="C47" s="249" t="s">
        <v>139</v>
      </c>
      <c r="D47" s="242"/>
      <c r="E47" s="242"/>
      <c r="F47" s="242"/>
      <c r="G47" s="242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0"/>
      <c r="Z47" s="210"/>
      <c r="AA47" s="210"/>
      <c r="AB47" s="210"/>
      <c r="AC47" s="210"/>
      <c r="AD47" s="210"/>
      <c r="AE47" s="210"/>
      <c r="AF47" s="210"/>
      <c r="AG47" s="210" t="s">
        <v>110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39" t="str">
        <f>C47</f>
        <v>- úpravu napojení, ukončení podél obrubníků, dilatačních zařízení, odvodňovacích proužků, odvodňovačů, vpustí, šachet a pod.</v>
      </c>
      <c r="BB47" s="210"/>
      <c r="BC47" s="210"/>
      <c r="BD47" s="210"/>
      <c r="BE47" s="210"/>
      <c r="BF47" s="210"/>
      <c r="BG47" s="210"/>
      <c r="BH47" s="210"/>
    </row>
    <row r="48" spans="1:60" outlineLevel="1" x14ac:dyDescent="0.25">
      <c r="A48" s="217"/>
      <c r="B48" s="218"/>
      <c r="C48" s="249" t="s">
        <v>140</v>
      </c>
      <c r="D48" s="242"/>
      <c r="E48" s="242"/>
      <c r="F48" s="242"/>
      <c r="G48" s="242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0"/>
      <c r="Z48" s="210"/>
      <c r="AA48" s="210"/>
      <c r="AB48" s="210"/>
      <c r="AC48" s="210"/>
      <c r="AD48" s="210"/>
      <c r="AE48" s="210"/>
      <c r="AF48" s="210"/>
      <c r="AG48" s="210" t="s">
        <v>110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5">
      <c r="A49" s="217"/>
      <c r="B49" s="218"/>
      <c r="C49" s="249" t="s">
        <v>141</v>
      </c>
      <c r="D49" s="242"/>
      <c r="E49" s="242"/>
      <c r="F49" s="242"/>
      <c r="G49" s="242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0"/>
      <c r="Z49" s="210"/>
      <c r="AA49" s="210"/>
      <c r="AB49" s="210"/>
      <c r="AC49" s="210"/>
      <c r="AD49" s="210"/>
      <c r="AE49" s="210"/>
      <c r="AF49" s="210"/>
      <c r="AG49" s="210" t="s">
        <v>110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39" t="str">
        <f>C49</f>
        <v>- nezahrnuje těsnění podél obrubníků, dilatačních zařízení, odvodňovacích proužků, odvodňovačů, vpustí, šachet a pod.</v>
      </c>
      <c r="BB49" s="210"/>
      <c r="BC49" s="210"/>
      <c r="BD49" s="210"/>
      <c r="BE49" s="210"/>
      <c r="BF49" s="210"/>
      <c r="BG49" s="210"/>
      <c r="BH49" s="210"/>
    </row>
    <row r="50" spans="1:60" outlineLevel="1" x14ac:dyDescent="0.25">
      <c r="A50" s="217"/>
      <c r="B50" s="218"/>
      <c r="C50" s="247" t="s">
        <v>199</v>
      </c>
      <c r="D50" s="223"/>
      <c r="E50" s="224">
        <v>93</v>
      </c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10"/>
      <c r="Z50" s="210"/>
      <c r="AA50" s="210"/>
      <c r="AB50" s="210"/>
      <c r="AC50" s="210"/>
      <c r="AD50" s="210"/>
      <c r="AE50" s="210"/>
      <c r="AF50" s="210"/>
      <c r="AG50" s="210" t="s">
        <v>112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5">
      <c r="A51" s="217"/>
      <c r="B51" s="218"/>
      <c r="C51" s="248"/>
      <c r="D51" s="241"/>
      <c r="E51" s="241"/>
      <c r="F51" s="241"/>
      <c r="G51" s="241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10"/>
      <c r="Z51" s="210"/>
      <c r="AA51" s="210"/>
      <c r="AB51" s="210"/>
      <c r="AC51" s="210"/>
      <c r="AD51" s="210"/>
      <c r="AE51" s="210"/>
      <c r="AF51" s="210"/>
      <c r="AG51" s="210" t="s">
        <v>113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5">
      <c r="A52" s="232">
        <v>6</v>
      </c>
      <c r="B52" s="233" t="s">
        <v>143</v>
      </c>
      <c r="C52" s="245" t="s">
        <v>144</v>
      </c>
      <c r="D52" s="234" t="s">
        <v>134</v>
      </c>
      <c r="E52" s="235">
        <v>93</v>
      </c>
      <c r="F52" s="236"/>
      <c r="G52" s="237">
        <f>ROUND(E52*F52,2)</f>
        <v>0</v>
      </c>
      <c r="H52" s="236"/>
      <c r="I52" s="237">
        <f>ROUND(E52*H52,2)</f>
        <v>0</v>
      </c>
      <c r="J52" s="236"/>
      <c r="K52" s="237">
        <f>ROUND(E52*J52,2)</f>
        <v>0</v>
      </c>
      <c r="L52" s="237">
        <v>21</v>
      </c>
      <c r="M52" s="237">
        <f>G52*(1+L52/100)</f>
        <v>0</v>
      </c>
      <c r="N52" s="237">
        <v>0</v>
      </c>
      <c r="O52" s="237">
        <f>ROUND(E52*N52,2)</f>
        <v>0</v>
      </c>
      <c r="P52" s="237">
        <v>0</v>
      </c>
      <c r="Q52" s="237">
        <f>ROUND(E52*P52,2)</f>
        <v>0</v>
      </c>
      <c r="R52" s="237"/>
      <c r="S52" s="237" t="s">
        <v>105</v>
      </c>
      <c r="T52" s="238" t="s">
        <v>106</v>
      </c>
      <c r="U52" s="219">
        <v>0</v>
      </c>
      <c r="V52" s="219">
        <f>ROUND(E52*U52,2)</f>
        <v>0</v>
      </c>
      <c r="W52" s="219"/>
      <c r="X52" s="219" t="s">
        <v>107</v>
      </c>
      <c r="Y52" s="210"/>
      <c r="Z52" s="210"/>
      <c r="AA52" s="210"/>
      <c r="AB52" s="210"/>
      <c r="AC52" s="210"/>
      <c r="AD52" s="210"/>
      <c r="AE52" s="210"/>
      <c r="AF52" s="210"/>
      <c r="AG52" s="210" t="s">
        <v>108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5">
      <c r="A53" s="217"/>
      <c r="B53" s="218"/>
      <c r="C53" s="246" t="s">
        <v>135</v>
      </c>
      <c r="D53" s="240"/>
      <c r="E53" s="240"/>
      <c r="F53" s="240"/>
      <c r="G53" s="240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0"/>
      <c r="Z53" s="210"/>
      <c r="AA53" s="210"/>
      <c r="AB53" s="210"/>
      <c r="AC53" s="210"/>
      <c r="AD53" s="210"/>
      <c r="AE53" s="210"/>
      <c r="AF53" s="210"/>
      <c r="AG53" s="210" t="s">
        <v>110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5">
      <c r="A54" s="217"/>
      <c r="B54" s="218"/>
      <c r="C54" s="249" t="s">
        <v>136</v>
      </c>
      <c r="D54" s="242"/>
      <c r="E54" s="242"/>
      <c r="F54" s="242"/>
      <c r="G54" s="242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0"/>
      <c r="Z54" s="210"/>
      <c r="AA54" s="210"/>
      <c r="AB54" s="210"/>
      <c r="AC54" s="210"/>
      <c r="AD54" s="210"/>
      <c r="AE54" s="210"/>
      <c r="AF54" s="210"/>
      <c r="AG54" s="210" t="s">
        <v>110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5">
      <c r="A55" s="217"/>
      <c r="B55" s="218"/>
      <c r="C55" s="249" t="s">
        <v>137</v>
      </c>
      <c r="D55" s="242"/>
      <c r="E55" s="242"/>
      <c r="F55" s="242"/>
      <c r="G55" s="242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0"/>
      <c r="Z55" s="210"/>
      <c r="AA55" s="210"/>
      <c r="AB55" s="210"/>
      <c r="AC55" s="210"/>
      <c r="AD55" s="210"/>
      <c r="AE55" s="210"/>
      <c r="AF55" s="210"/>
      <c r="AG55" s="210" t="s">
        <v>110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5">
      <c r="A56" s="217"/>
      <c r="B56" s="218"/>
      <c r="C56" s="249" t="s">
        <v>138</v>
      </c>
      <c r="D56" s="242"/>
      <c r="E56" s="242"/>
      <c r="F56" s="242"/>
      <c r="G56" s="242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10"/>
      <c r="Z56" s="210"/>
      <c r="AA56" s="210"/>
      <c r="AB56" s="210"/>
      <c r="AC56" s="210"/>
      <c r="AD56" s="210"/>
      <c r="AE56" s="210"/>
      <c r="AF56" s="210"/>
      <c r="AG56" s="210" t="s">
        <v>110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5">
      <c r="A57" s="217"/>
      <c r="B57" s="218"/>
      <c r="C57" s="249" t="s">
        <v>139</v>
      </c>
      <c r="D57" s="242"/>
      <c r="E57" s="242"/>
      <c r="F57" s="242"/>
      <c r="G57" s="242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9"/>
      <c r="Y57" s="210"/>
      <c r="Z57" s="210"/>
      <c r="AA57" s="210"/>
      <c r="AB57" s="210"/>
      <c r="AC57" s="210"/>
      <c r="AD57" s="210"/>
      <c r="AE57" s="210"/>
      <c r="AF57" s="210"/>
      <c r="AG57" s="210" t="s">
        <v>110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39" t="str">
        <f>C57</f>
        <v>- úpravu napojení, ukončení podél obrubníků, dilatačních zařízení, odvodňovacích proužků, odvodňovačů, vpustí, šachet a pod.</v>
      </c>
      <c r="BB57" s="210"/>
      <c r="BC57" s="210"/>
      <c r="BD57" s="210"/>
      <c r="BE57" s="210"/>
      <c r="BF57" s="210"/>
      <c r="BG57" s="210"/>
      <c r="BH57" s="210"/>
    </row>
    <row r="58" spans="1:60" outlineLevel="1" x14ac:dyDescent="0.25">
      <c r="A58" s="217"/>
      <c r="B58" s="218"/>
      <c r="C58" s="249" t="s">
        <v>140</v>
      </c>
      <c r="D58" s="242"/>
      <c r="E58" s="242"/>
      <c r="F58" s="242"/>
      <c r="G58" s="242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0"/>
      <c r="Z58" s="210"/>
      <c r="AA58" s="210"/>
      <c r="AB58" s="210"/>
      <c r="AC58" s="210"/>
      <c r="AD58" s="210"/>
      <c r="AE58" s="210"/>
      <c r="AF58" s="210"/>
      <c r="AG58" s="210" t="s">
        <v>110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5">
      <c r="A59" s="217"/>
      <c r="B59" s="218"/>
      <c r="C59" s="249" t="s">
        <v>141</v>
      </c>
      <c r="D59" s="242"/>
      <c r="E59" s="242"/>
      <c r="F59" s="242"/>
      <c r="G59" s="242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0"/>
      <c r="Z59" s="210"/>
      <c r="AA59" s="210"/>
      <c r="AB59" s="210"/>
      <c r="AC59" s="210"/>
      <c r="AD59" s="210"/>
      <c r="AE59" s="210"/>
      <c r="AF59" s="210"/>
      <c r="AG59" s="210" t="s">
        <v>110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39" t="str">
        <f>C59</f>
        <v>- nezahrnuje těsnění podél obrubníků, dilatačních zařízení, odvodňovacích proužků, odvodňovačů, vpustí, šachet a pod.</v>
      </c>
      <c r="BB59" s="210"/>
      <c r="BC59" s="210"/>
      <c r="BD59" s="210"/>
      <c r="BE59" s="210"/>
      <c r="BF59" s="210"/>
      <c r="BG59" s="210"/>
      <c r="BH59" s="210"/>
    </row>
    <row r="60" spans="1:60" outlineLevel="1" x14ac:dyDescent="0.25">
      <c r="A60" s="217"/>
      <c r="B60" s="218"/>
      <c r="C60" s="247" t="s">
        <v>200</v>
      </c>
      <c r="D60" s="223"/>
      <c r="E60" s="224">
        <v>93</v>
      </c>
      <c r="F60" s="219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0"/>
      <c r="Z60" s="210"/>
      <c r="AA60" s="210"/>
      <c r="AB60" s="210"/>
      <c r="AC60" s="210"/>
      <c r="AD60" s="210"/>
      <c r="AE60" s="210"/>
      <c r="AF60" s="210"/>
      <c r="AG60" s="210" t="s">
        <v>112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5">
      <c r="A61" s="217"/>
      <c r="B61" s="218"/>
      <c r="C61" s="248"/>
      <c r="D61" s="241"/>
      <c r="E61" s="241"/>
      <c r="F61" s="241"/>
      <c r="G61" s="241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10"/>
      <c r="Z61" s="210"/>
      <c r="AA61" s="210"/>
      <c r="AB61" s="210"/>
      <c r="AC61" s="210"/>
      <c r="AD61" s="210"/>
      <c r="AE61" s="210"/>
      <c r="AF61" s="210"/>
      <c r="AG61" s="210" t="s">
        <v>113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5">
      <c r="A62" s="232">
        <v>7</v>
      </c>
      <c r="B62" s="233" t="s">
        <v>143</v>
      </c>
      <c r="C62" s="245" t="s">
        <v>144</v>
      </c>
      <c r="D62" s="234" t="s">
        <v>134</v>
      </c>
      <c r="E62" s="235">
        <v>1541.4</v>
      </c>
      <c r="F62" s="236"/>
      <c r="G62" s="237">
        <f>ROUND(E62*F62,2)</f>
        <v>0</v>
      </c>
      <c r="H62" s="236"/>
      <c r="I62" s="237">
        <f>ROUND(E62*H62,2)</f>
        <v>0</v>
      </c>
      <c r="J62" s="236"/>
      <c r="K62" s="237">
        <f>ROUND(E62*J62,2)</f>
        <v>0</v>
      </c>
      <c r="L62" s="237">
        <v>21</v>
      </c>
      <c r="M62" s="237">
        <f>G62*(1+L62/100)</f>
        <v>0</v>
      </c>
      <c r="N62" s="237">
        <v>0</v>
      </c>
      <c r="O62" s="237">
        <f>ROUND(E62*N62,2)</f>
        <v>0</v>
      </c>
      <c r="P62" s="237">
        <v>0</v>
      </c>
      <c r="Q62" s="237">
        <f>ROUND(E62*P62,2)</f>
        <v>0</v>
      </c>
      <c r="R62" s="237"/>
      <c r="S62" s="237" t="s">
        <v>105</v>
      </c>
      <c r="T62" s="238" t="s">
        <v>106</v>
      </c>
      <c r="U62" s="219">
        <v>0</v>
      </c>
      <c r="V62" s="219">
        <f>ROUND(E62*U62,2)</f>
        <v>0</v>
      </c>
      <c r="W62" s="219"/>
      <c r="X62" s="219" t="s">
        <v>107</v>
      </c>
      <c r="Y62" s="210"/>
      <c r="Z62" s="210"/>
      <c r="AA62" s="210"/>
      <c r="AB62" s="210"/>
      <c r="AC62" s="210"/>
      <c r="AD62" s="210"/>
      <c r="AE62" s="210"/>
      <c r="AF62" s="210"/>
      <c r="AG62" s="210" t="s">
        <v>108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5">
      <c r="A63" s="217"/>
      <c r="B63" s="218"/>
      <c r="C63" s="246" t="s">
        <v>135</v>
      </c>
      <c r="D63" s="240"/>
      <c r="E63" s="240"/>
      <c r="F63" s="240"/>
      <c r="G63" s="240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10"/>
      <c r="Z63" s="210"/>
      <c r="AA63" s="210"/>
      <c r="AB63" s="210"/>
      <c r="AC63" s="210"/>
      <c r="AD63" s="210"/>
      <c r="AE63" s="210"/>
      <c r="AF63" s="210"/>
      <c r="AG63" s="210" t="s">
        <v>110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5">
      <c r="A64" s="217"/>
      <c r="B64" s="218"/>
      <c r="C64" s="249" t="s">
        <v>136</v>
      </c>
      <c r="D64" s="242"/>
      <c r="E64" s="242"/>
      <c r="F64" s="242"/>
      <c r="G64" s="242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10"/>
      <c r="Z64" s="210"/>
      <c r="AA64" s="210"/>
      <c r="AB64" s="210"/>
      <c r="AC64" s="210"/>
      <c r="AD64" s="210"/>
      <c r="AE64" s="210"/>
      <c r="AF64" s="210"/>
      <c r="AG64" s="210" t="s">
        <v>110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5">
      <c r="A65" s="217"/>
      <c r="B65" s="218"/>
      <c r="C65" s="249" t="s">
        <v>137</v>
      </c>
      <c r="D65" s="242"/>
      <c r="E65" s="242"/>
      <c r="F65" s="242"/>
      <c r="G65" s="242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10"/>
      <c r="Z65" s="210"/>
      <c r="AA65" s="210"/>
      <c r="AB65" s="210"/>
      <c r="AC65" s="210"/>
      <c r="AD65" s="210"/>
      <c r="AE65" s="210"/>
      <c r="AF65" s="210"/>
      <c r="AG65" s="210" t="s">
        <v>110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5">
      <c r="A66" s="217"/>
      <c r="B66" s="218"/>
      <c r="C66" s="249" t="s">
        <v>138</v>
      </c>
      <c r="D66" s="242"/>
      <c r="E66" s="242"/>
      <c r="F66" s="242"/>
      <c r="G66" s="242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10"/>
      <c r="Z66" s="210"/>
      <c r="AA66" s="210"/>
      <c r="AB66" s="210"/>
      <c r="AC66" s="210"/>
      <c r="AD66" s="210"/>
      <c r="AE66" s="210"/>
      <c r="AF66" s="210"/>
      <c r="AG66" s="210" t="s">
        <v>110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5">
      <c r="A67" s="217"/>
      <c r="B67" s="218"/>
      <c r="C67" s="249" t="s">
        <v>139</v>
      </c>
      <c r="D67" s="242"/>
      <c r="E67" s="242"/>
      <c r="F67" s="242"/>
      <c r="G67" s="242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0"/>
      <c r="Z67" s="210"/>
      <c r="AA67" s="210"/>
      <c r="AB67" s="210"/>
      <c r="AC67" s="210"/>
      <c r="AD67" s="210"/>
      <c r="AE67" s="210"/>
      <c r="AF67" s="210"/>
      <c r="AG67" s="210" t="s">
        <v>110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39" t="str">
        <f>C67</f>
        <v>- úpravu napojení, ukončení podél obrubníků, dilatačních zařízení, odvodňovacích proužků, odvodňovačů, vpustí, šachet a pod.</v>
      </c>
      <c r="BB67" s="210"/>
      <c r="BC67" s="210"/>
      <c r="BD67" s="210"/>
      <c r="BE67" s="210"/>
      <c r="BF67" s="210"/>
      <c r="BG67" s="210"/>
      <c r="BH67" s="210"/>
    </row>
    <row r="68" spans="1:60" outlineLevel="1" x14ac:dyDescent="0.25">
      <c r="A68" s="217"/>
      <c r="B68" s="218"/>
      <c r="C68" s="249" t="s">
        <v>140</v>
      </c>
      <c r="D68" s="242"/>
      <c r="E68" s="242"/>
      <c r="F68" s="242"/>
      <c r="G68" s="242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10"/>
      <c r="Z68" s="210"/>
      <c r="AA68" s="210"/>
      <c r="AB68" s="210"/>
      <c r="AC68" s="210"/>
      <c r="AD68" s="210"/>
      <c r="AE68" s="210"/>
      <c r="AF68" s="210"/>
      <c r="AG68" s="210" t="s">
        <v>110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5">
      <c r="A69" s="217"/>
      <c r="B69" s="218"/>
      <c r="C69" s="249" t="s">
        <v>141</v>
      </c>
      <c r="D69" s="242"/>
      <c r="E69" s="242"/>
      <c r="F69" s="242"/>
      <c r="G69" s="242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10"/>
      <c r="Z69" s="210"/>
      <c r="AA69" s="210"/>
      <c r="AB69" s="210"/>
      <c r="AC69" s="210"/>
      <c r="AD69" s="210"/>
      <c r="AE69" s="210"/>
      <c r="AF69" s="210"/>
      <c r="AG69" s="210" t="s">
        <v>110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39" t="str">
        <f>C69</f>
        <v>- nezahrnuje těsnění podél obrubníků, dilatačních zařízení, odvodňovacích proužků, odvodňovačů, vpustí, šachet a pod.</v>
      </c>
      <c r="BB69" s="210"/>
      <c r="BC69" s="210"/>
      <c r="BD69" s="210"/>
      <c r="BE69" s="210"/>
      <c r="BF69" s="210"/>
      <c r="BG69" s="210"/>
      <c r="BH69" s="210"/>
    </row>
    <row r="70" spans="1:60" outlineLevel="1" x14ac:dyDescent="0.25">
      <c r="A70" s="217"/>
      <c r="B70" s="218"/>
      <c r="C70" s="247" t="s">
        <v>201</v>
      </c>
      <c r="D70" s="223"/>
      <c r="E70" s="224">
        <v>1541.4</v>
      </c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10"/>
      <c r="Z70" s="210"/>
      <c r="AA70" s="210"/>
      <c r="AB70" s="210"/>
      <c r="AC70" s="210"/>
      <c r="AD70" s="210"/>
      <c r="AE70" s="210"/>
      <c r="AF70" s="210"/>
      <c r="AG70" s="210" t="s">
        <v>112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5">
      <c r="A71" s="217"/>
      <c r="B71" s="218"/>
      <c r="C71" s="248"/>
      <c r="D71" s="241"/>
      <c r="E71" s="241"/>
      <c r="F71" s="241"/>
      <c r="G71" s="241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10"/>
      <c r="Z71" s="210"/>
      <c r="AA71" s="210"/>
      <c r="AB71" s="210"/>
      <c r="AC71" s="210"/>
      <c r="AD71" s="210"/>
      <c r="AE71" s="210"/>
      <c r="AF71" s="210"/>
      <c r="AG71" s="210" t="s">
        <v>113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5">
      <c r="A72" s="232">
        <v>8</v>
      </c>
      <c r="B72" s="233" t="s">
        <v>146</v>
      </c>
      <c r="C72" s="245" t="s">
        <v>147</v>
      </c>
      <c r="D72" s="234" t="s">
        <v>148</v>
      </c>
      <c r="E72" s="235">
        <v>154</v>
      </c>
      <c r="F72" s="236"/>
      <c r="G72" s="237">
        <f>ROUND(E72*F72,2)</f>
        <v>0</v>
      </c>
      <c r="H72" s="236"/>
      <c r="I72" s="237">
        <f>ROUND(E72*H72,2)</f>
        <v>0</v>
      </c>
      <c r="J72" s="236"/>
      <c r="K72" s="237">
        <f>ROUND(E72*J72,2)</f>
        <v>0</v>
      </c>
      <c r="L72" s="237">
        <v>21</v>
      </c>
      <c r="M72" s="237">
        <f>G72*(1+L72/100)</f>
        <v>0</v>
      </c>
      <c r="N72" s="237">
        <v>0</v>
      </c>
      <c r="O72" s="237">
        <f>ROUND(E72*N72,2)</f>
        <v>0</v>
      </c>
      <c r="P72" s="237">
        <v>0</v>
      </c>
      <c r="Q72" s="237">
        <f>ROUND(E72*P72,2)</f>
        <v>0</v>
      </c>
      <c r="R72" s="237"/>
      <c r="S72" s="237" t="s">
        <v>105</v>
      </c>
      <c r="T72" s="238" t="s">
        <v>106</v>
      </c>
      <c r="U72" s="219">
        <v>0</v>
      </c>
      <c r="V72" s="219">
        <f>ROUND(E72*U72,2)</f>
        <v>0</v>
      </c>
      <c r="W72" s="219"/>
      <c r="X72" s="219" t="s">
        <v>107</v>
      </c>
      <c r="Y72" s="210"/>
      <c r="Z72" s="210"/>
      <c r="AA72" s="210"/>
      <c r="AB72" s="210"/>
      <c r="AC72" s="210"/>
      <c r="AD72" s="210"/>
      <c r="AE72" s="210"/>
      <c r="AF72" s="210"/>
      <c r="AG72" s="210" t="s">
        <v>108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5">
      <c r="A73" s="217"/>
      <c r="B73" s="218"/>
      <c r="C73" s="246" t="s">
        <v>149</v>
      </c>
      <c r="D73" s="240"/>
      <c r="E73" s="240"/>
      <c r="F73" s="240"/>
      <c r="G73" s="240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9"/>
      <c r="Y73" s="210"/>
      <c r="Z73" s="210"/>
      <c r="AA73" s="210"/>
      <c r="AB73" s="210"/>
      <c r="AC73" s="210"/>
      <c r="AD73" s="210"/>
      <c r="AE73" s="210"/>
      <c r="AF73" s="210"/>
      <c r="AG73" s="210" t="s">
        <v>110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5">
      <c r="A74" s="217"/>
      <c r="B74" s="218"/>
      <c r="C74" s="249" t="s">
        <v>150</v>
      </c>
      <c r="D74" s="242"/>
      <c r="E74" s="242"/>
      <c r="F74" s="242"/>
      <c r="G74" s="242"/>
      <c r="H74" s="219"/>
      <c r="I74" s="219"/>
      <c r="J74" s="219"/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19"/>
      <c r="Y74" s="210"/>
      <c r="Z74" s="210"/>
      <c r="AA74" s="210"/>
      <c r="AB74" s="210"/>
      <c r="AC74" s="210"/>
      <c r="AD74" s="210"/>
      <c r="AE74" s="210"/>
      <c r="AF74" s="210"/>
      <c r="AG74" s="210" t="s">
        <v>110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5">
      <c r="A75" s="217"/>
      <c r="B75" s="218"/>
      <c r="C75" s="249" t="s">
        <v>151</v>
      </c>
      <c r="D75" s="242"/>
      <c r="E75" s="242"/>
      <c r="F75" s="242"/>
      <c r="G75" s="242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19"/>
      <c r="Y75" s="210"/>
      <c r="Z75" s="210"/>
      <c r="AA75" s="210"/>
      <c r="AB75" s="210"/>
      <c r="AC75" s="210"/>
      <c r="AD75" s="210"/>
      <c r="AE75" s="210"/>
      <c r="AF75" s="210"/>
      <c r="AG75" s="210" t="s">
        <v>110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5">
      <c r="A76" s="217"/>
      <c r="B76" s="218"/>
      <c r="C76" s="249" t="s">
        <v>152</v>
      </c>
      <c r="D76" s="242"/>
      <c r="E76" s="242"/>
      <c r="F76" s="242"/>
      <c r="G76" s="242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0"/>
      <c r="Z76" s="210"/>
      <c r="AA76" s="210"/>
      <c r="AB76" s="210"/>
      <c r="AC76" s="210"/>
      <c r="AD76" s="210"/>
      <c r="AE76" s="210"/>
      <c r="AF76" s="210"/>
      <c r="AG76" s="210" t="s">
        <v>110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5">
      <c r="A77" s="217"/>
      <c r="B77" s="218"/>
      <c r="C77" s="247" t="s">
        <v>202</v>
      </c>
      <c r="D77" s="223"/>
      <c r="E77" s="224">
        <v>154</v>
      </c>
      <c r="F77" s="219"/>
      <c r="G77" s="219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9"/>
      <c r="Y77" s="210"/>
      <c r="Z77" s="210"/>
      <c r="AA77" s="210"/>
      <c r="AB77" s="210"/>
      <c r="AC77" s="210"/>
      <c r="AD77" s="210"/>
      <c r="AE77" s="210"/>
      <c r="AF77" s="210"/>
      <c r="AG77" s="210" t="s">
        <v>112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5">
      <c r="A78" s="217"/>
      <c r="B78" s="218"/>
      <c r="C78" s="248"/>
      <c r="D78" s="241"/>
      <c r="E78" s="241"/>
      <c r="F78" s="241"/>
      <c r="G78" s="241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9"/>
      <c r="Y78" s="210"/>
      <c r="Z78" s="210"/>
      <c r="AA78" s="210"/>
      <c r="AB78" s="210"/>
      <c r="AC78" s="210"/>
      <c r="AD78" s="210"/>
      <c r="AE78" s="210"/>
      <c r="AF78" s="210"/>
      <c r="AG78" s="210" t="s">
        <v>113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5">
      <c r="A79" s="232">
        <v>9</v>
      </c>
      <c r="B79" s="233" t="s">
        <v>154</v>
      </c>
      <c r="C79" s="245" t="s">
        <v>155</v>
      </c>
      <c r="D79" s="234" t="s">
        <v>156</v>
      </c>
      <c r="E79" s="235">
        <v>38</v>
      </c>
      <c r="F79" s="236"/>
      <c r="G79" s="237">
        <f>ROUND(E79*F79,2)</f>
        <v>0</v>
      </c>
      <c r="H79" s="236"/>
      <c r="I79" s="237">
        <f>ROUND(E79*H79,2)</f>
        <v>0</v>
      </c>
      <c r="J79" s="236"/>
      <c r="K79" s="237">
        <f>ROUND(E79*J79,2)</f>
        <v>0</v>
      </c>
      <c r="L79" s="237">
        <v>21</v>
      </c>
      <c r="M79" s="237">
        <f>G79*(1+L79/100)</f>
        <v>0</v>
      </c>
      <c r="N79" s="237">
        <v>3.5999999999999999E-3</v>
      </c>
      <c r="O79" s="237">
        <f>ROUND(E79*N79,2)</f>
        <v>0.14000000000000001</v>
      </c>
      <c r="P79" s="237">
        <v>0</v>
      </c>
      <c r="Q79" s="237">
        <f>ROUND(E79*P79,2)</f>
        <v>0</v>
      </c>
      <c r="R79" s="237"/>
      <c r="S79" s="237" t="s">
        <v>105</v>
      </c>
      <c r="T79" s="238" t="s">
        <v>120</v>
      </c>
      <c r="U79" s="219">
        <v>0</v>
      </c>
      <c r="V79" s="219">
        <f>ROUND(E79*U79,2)</f>
        <v>0</v>
      </c>
      <c r="W79" s="219"/>
      <c r="X79" s="219" t="s">
        <v>107</v>
      </c>
      <c r="Y79" s="210"/>
      <c r="Z79" s="210"/>
      <c r="AA79" s="210"/>
      <c r="AB79" s="210"/>
      <c r="AC79" s="210"/>
      <c r="AD79" s="210"/>
      <c r="AE79" s="210"/>
      <c r="AF79" s="210"/>
      <c r="AG79" s="210" t="s">
        <v>108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5">
      <c r="A80" s="217"/>
      <c r="B80" s="218"/>
      <c r="C80" s="246" t="s">
        <v>157</v>
      </c>
      <c r="D80" s="240"/>
      <c r="E80" s="240"/>
      <c r="F80" s="240"/>
      <c r="G80" s="240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10"/>
      <c r="Z80" s="210"/>
      <c r="AA80" s="210"/>
      <c r="AB80" s="210"/>
      <c r="AC80" s="210"/>
      <c r="AD80" s="210"/>
      <c r="AE80" s="210"/>
      <c r="AF80" s="210"/>
      <c r="AG80" s="210" t="s">
        <v>110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5">
      <c r="A81" s="217"/>
      <c r="B81" s="218"/>
      <c r="C81" s="249" t="s">
        <v>158</v>
      </c>
      <c r="D81" s="242"/>
      <c r="E81" s="242"/>
      <c r="F81" s="242"/>
      <c r="G81" s="242"/>
      <c r="H81" s="219"/>
      <c r="I81" s="219"/>
      <c r="J81" s="219"/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19"/>
      <c r="Y81" s="210"/>
      <c r="Z81" s="210"/>
      <c r="AA81" s="210"/>
      <c r="AB81" s="210"/>
      <c r="AC81" s="210"/>
      <c r="AD81" s="210"/>
      <c r="AE81" s="210"/>
      <c r="AF81" s="210"/>
      <c r="AG81" s="210" t="s">
        <v>110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5">
      <c r="A82" s="217"/>
      <c r="B82" s="218"/>
      <c r="C82" s="249" t="s">
        <v>159</v>
      </c>
      <c r="D82" s="242"/>
      <c r="E82" s="242"/>
      <c r="F82" s="242"/>
      <c r="G82" s="242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0"/>
      <c r="Z82" s="210"/>
      <c r="AA82" s="210"/>
      <c r="AB82" s="210"/>
      <c r="AC82" s="210"/>
      <c r="AD82" s="210"/>
      <c r="AE82" s="210"/>
      <c r="AF82" s="210"/>
      <c r="AG82" s="210" t="s">
        <v>110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5">
      <c r="A83" s="217"/>
      <c r="B83" s="218"/>
      <c r="C83" s="247" t="s">
        <v>203</v>
      </c>
      <c r="D83" s="223"/>
      <c r="E83" s="224">
        <v>38</v>
      </c>
      <c r="F83" s="219"/>
      <c r="G83" s="219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9"/>
      <c r="Y83" s="210"/>
      <c r="Z83" s="210"/>
      <c r="AA83" s="210"/>
      <c r="AB83" s="210"/>
      <c r="AC83" s="210"/>
      <c r="AD83" s="210"/>
      <c r="AE83" s="210"/>
      <c r="AF83" s="210"/>
      <c r="AG83" s="210" t="s">
        <v>112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5">
      <c r="A84" s="217"/>
      <c r="B84" s="218"/>
      <c r="C84" s="248"/>
      <c r="D84" s="241"/>
      <c r="E84" s="241"/>
      <c r="F84" s="241"/>
      <c r="G84" s="241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10"/>
      <c r="Z84" s="210"/>
      <c r="AA84" s="210"/>
      <c r="AB84" s="210"/>
      <c r="AC84" s="210"/>
      <c r="AD84" s="210"/>
      <c r="AE84" s="210"/>
      <c r="AF84" s="210"/>
      <c r="AG84" s="210" t="s">
        <v>113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5">
      <c r="A85" s="232">
        <v>10</v>
      </c>
      <c r="B85" s="233" t="s">
        <v>161</v>
      </c>
      <c r="C85" s="245" t="s">
        <v>162</v>
      </c>
      <c r="D85" s="234" t="s">
        <v>163</v>
      </c>
      <c r="E85" s="235">
        <v>186</v>
      </c>
      <c r="F85" s="236"/>
      <c r="G85" s="237">
        <f>ROUND(E85*F85,2)</f>
        <v>0</v>
      </c>
      <c r="H85" s="236"/>
      <c r="I85" s="237">
        <f>ROUND(E85*H85,2)</f>
        <v>0</v>
      </c>
      <c r="J85" s="236"/>
      <c r="K85" s="237">
        <f>ROUND(E85*J85,2)</f>
        <v>0</v>
      </c>
      <c r="L85" s="237">
        <v>21</v>
      </c>
      <c r="M85" s="237">
        <f>G85*(1+L85/100)</f>
        <v>0</v>
      </c>
      <c r="N85" s="237">
        <v>0</v>
      </c>
      <c r="O85" s="237">
        <f>ROUND(E85*N85,2)</f>
        <v>0</v>
      </c>
      <c r="P85" s="237">
        <v>0</v>
      </c>
      <c r="Q85" s="237">
        <f>ROUND(E85*P85,2)</f>
        <v>0</v>
      </c>
      <c r="R85" s="237"/>
      <c r="S85" s="237" t="s">
        <v>105</v>
      </c>
      <c r="T85" s="238" t="s">
        <v>106</v>
      </c>
      <c r="U85" s="219">
        <v>0</v>
      </c>
      <c r="V85" s="219">
        <f>ROUND(E85*U85,2)</f>
        <v>0</v>
      </c>
      <c r="W85" s="219"/>
      <c r="X85" s="219" t="s">
        <v>107</v>
      </c>
      <c r="Y85" s="210"/>
      <c r="Z85" s="210"/>
      <c r="AA85" s="210"/>
      <c r="AB85" s="210"/>
      <c r="AC85" s="210"/>
      <c r="AD85" s="210"/>
      <c r="AE85" s="210"/>
      <c r="AF85" s="210"/>
      <c r="AG85" s="210" t="s">
        <v>108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5">
      <c r="A86" s="217"/>
      <c r="B86" s="218"/>
      <c r="C86" s="246" t="s">
        <v>164</v>
      </c>
      <c r="D86" s="240"/>
      <c r="E86" s="240"/>
      <c r="F86" s="240"/>
      <c r="G86" s="240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10"/>
      <c r="Z86" s="210"/>
      <c r="AA86" s="210"/>
      <c r="AB86" s="210"/>
      <c r="AC86" s="210"/>
      <c r="AD86" s="210"/>
      <c r="AE86" s="210"/>
      <c r="AF86" s="210"/>
      <c r="AG86" s="210" t="s">
        <v>110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5">
      <c r="A87" s="217"/>
      <c r="B87" s="218"/>
      <c r="C87" s="249" t="s">
        <v>165</v>
      </c>
      <c r="D87" s="242"/>
      <c r="E87" s="242"/>
      <c r="F87" s="242"/>
      <c r="G87" s="242"/>
      <c r="H87" s="219"/>
      <c r="I87" s="219"/>
      <c r="J87" s="219"/>
      <c r="K87" s="219"/>
      <c r="L87" s="219"/>
      <c r="M87" s="219"/>
      <c r="N87" s="219"/>
      <c r="O87" s="219"/>
      <c r="P87" s="219"/>
      <c r="Q87" s="219"/>
      <c r="R87" s="219"/>
      <c r="S87" s="219"/>
      <c r="T87" s="219"/>
      <c r="U87" s="219"/>
      <c r="V87" s="219"/>
      <c r="W87" s="219"/>
      <c r="X87" s="219"/>
      <c r="Y87" s="210"/>
      <c r="Z87" s="210"/>
      <c r="AA87" s="210"/>
      <c r="AB87" s="210"/>
      <c r="AC87" s="210"/>
      <c r="AD87" s="210"/>
      <c r="AE87" s="210"/>
      <c r="AF87" s="210"/>
      <c r="AG87" s="210" t="s">
        <v>110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5">
      <c r="A88" s="217"/>
      <c r="B88" s="218"/>
      <c r="C88" s="249" t="s">
        <v>166</v>
      </c>
      <c r="D88" s="242"/>
      <c r="E88" s="242"/>
      <c r="F88" s="242"/>
      <c r="G88" s="242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0"/>
      <c r="Z88" s="210"/>
      <c r="AA88" s="210"/>
      <c r="AB88" s="210"/>
      <c r="AC88" s="210"/>
      <c r="AD88" s="210"/>
      <c r="AE88" s="210"/>
      <c r="AF88" s="210"/>
      <c r="AG88" s="210" t="s">
        <v>110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5">
      <c r="A89" s="217"/>
      <c r="B89" s="218"/>
      <c r="C89" s="249" t="s">
        <v>167</v>
      </c>
      <c r="D89" s="242"/>
      <c r="E89" s="242"/>
      <c r="F89" s="242"/>
      <c r="G89" s="242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19"/>
      <c r="Y89" s="210"/>
      <c r="Z89" s="210"/>
      <c r="AA89" s="210"/>
      <c r="AB89" s="210"/>
      <c r="AC89" s="210"/>
      <c r="AD89" s="210"/>
      <c r="AE89" s="210"/>
      <c r="AF89" s="210"/>
      <c r="AG89" s="210" t="s">
        <v>110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5">
      <c r="A90" s="217"/>
      <c r="B90" s="218"/>
      <c r="C90" s="247" t="s">
        <v>204</v>
      </c>
      <c r="D90" s="223"/>
      <c r="E90" s="224">
        <v>93</v>
      </c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19"/>
      <c r="Y90" s="210"/>
      <c r="Z90" s="210"/>
      <c r="AA90" s="210"/>
      <c r="AB90" s="210"/>
      <c r="AC90" s="210"/>
      <c r="AD90" s="210"/>
      <c r="AE90" s="210"/>
      <c r="AF90" s="210"/>
      <c r="AG90" s="210" t="s">
        <v>112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ht="20.399999999999999" outlineLevel="1" x14ac:dyDescent="0.25">
      <c r="A91" s="217"/>
      <c r="B91" s="218"/>
      <c r="C91" s="247" t="s">
        <v>205</v>
      </c>
      <c r="D91" s="223"/>
      <c r="E91" s="224">
        <v>93</v>
      </c>
      <c r="F91" s="219"/>
      <c r="G91" s="219"/>
      <c r="H91" s="219"/>
      <c r="I91" s="219"/>
      <c r="J91" s="219"/>
      <c r="K91" s="219"/>
      <c r="L91" s="219"/>
      <c r="M91" s="219"/>
      <c r="N91" s="219"/>
      <c r="O91" s="219"/>
      <c r="P91" s="219"/>
      <c r="Q91" s="219"/>
      <c r="R91" s="219"/>
      <c r="S91" s="219"/>
      <c r="T91" s="219"/>
      <c r="U91" s="219"/>
      <c r="V91" s="219"/>
      <c r="W91" s="219"/>
      <c r="X91" s="219"/>
      <c r="Y91" s="210"/>
      <c r="Z91" s="210"/>
      <c r="AA91" s="210"/>
      <c r="AB91" s="210"/>
      <c r="AC91" s="210"/>
      <c r="AD91" s="210"/>
      <c r="AE91" s="210"/>
      <c r="AF91" s="210"/>
      <c r="AG91" s="210" t="s">
        <v>112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5">
      <c r="A92" s="217"/>
      <c r="B92" s="218"/>
      <c r="C92" s="248"/>
      <c r="D92" s="241"/>
      <c r="E92" s="241"/>
      <c r="F92" s="241"/>
      <c r="G92" s="241"/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0"/>
      <c r="Z92" s="210"/>
      <c r="AA92" s="210"/>
      <c r="AB92" s="210"/>
      <c r="AC92" s="210"/>
      <c r="AD92" s="210"/>
      <c r="AE92" s="210"/>
      <c r="AF92" s="210"/>
      <c r="AG92" s="210" t="s">
        <v>113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5">
      <c r="A93" s="232">
        <v>11</v>
      </c>
      <c r="B93" s="233" t="s">
        <v>161</v>
      </c>
      <c r="C93" s="245" t="s">
        <v>162</v>
      </c>
      <c r="D93" s="234" t="s">
        <v>163</v>
      </c>
      <c r="E93" s="235">
        <v>3082.8</v>
      </c>
      <c r="F93" s="236"/>
      <c r="G93" s="237">
        <f>ROUND(E93*F93,2)</f>
        <v>0</v>
      </c>
      <c r="H93" s="236"/>
      <c r="I93" s="237">
        <f>ROUND(E93*H93,2)</f>
        <v>0</v>
      </c>
      <c r="J93" s="236"/>
      <c r="K93" s="237">
        <f>ROUND(E93*J93,2)</f>
        <v>0</v>
      </c>
      <c r="L93" s="237">
        <v>21</v>
      </c>
      <c r="M93" s="237">
        <f>G93*(1+L93/100)</f>
        <v>0</v>
      </c>
      <c r="N93" s="237">
        <v>0</v>
      </c>
      <c r="O93" s="237">
        <f>ROUND(E93*N93,2)</f>
        <v>0</v>
      </c>
      <c r="P93" s="237">
        <v>0</v>
      </c>
      <c r="Q93" s="237">
        <f>ROUND(E93*P93,2)</f>
        <v>0</v>
      </c>
      <c r="R93" s="237"/>
      <c r="S93" s="237" t="s">
        <v>105</v>
      </c>
      <c r="T93" s="238" t="s">
        <v>106</v>
      </c>
      <c r="U93" s="219">
        <v>0</v>
      </c>
      <c r="V93" s="219">
        <f>ROUND(E93*U93,2)</f>
        <v>0</v>
      </c>
      <c r="W93" s="219"/>
      <c r="X93" s="219" t="s">
        <v>107</v>
      </c>
      <c r="Y93" s="210"/>
      <c r="Z93" s="210"/>
      <c r="AA93" s="210"/>
      <c r="AB93" s="210"/>
      <c r="AC93" s="210"/>
      <c r="AD93" s="210"/>
      <c r="AE93" s="210"/>
      <c r="AF93" s="210"/>
      <c r="AG93" s="210" t="s">
        <v>108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5">
      <c r="A94" s="217"/>
      <c r="B94" s="218"/>
      <c r="C94" s="246" t="s">
        <v>164</v>
      </c>
      <c r="D94" s="240"/>
      <c r="E94" s="240"/>
      <c r="F94" s="240"/>
      <c r="G94" s="240"/>
      <c r="H94" s="219"/>
      <c r="I94" s="219"/>
      <c r="J94" s="219"/>
      <c r="K94" s="219"/>
      <c r="L94" s="219"/>
      <c r="M94" s="219"/>
      <c r="N94" s="219"/>
      <c r="O94" s="219"/>
      <c r="P94" s="219"/>
      <c r="Q94" s="219"/>
      <c r="R94" s="219"/>
      <c r="S94" s="219"/>
      <c r="T94" s="219"/>
      <c r="U94" s="219"/>
      <c r="V94" s="219"/>
      <c r="W94" s="219"/>
      <c r="X94" s="219"/>
      <c r="Y94" s="210"/>
      <c r="Z94" s="210"/>
      <c r="AA94" s="210"/>
      <c r="AB94" s="210"/>
      <c r="AC94" s="210"/>
      <c r="AD94" s="210"/>
      <c r="AE94" s="210"/>
      <c r="AF94" s="210"/>
      <c r="AG94" s="210" t="s">
        <v>110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5">
      <c r="A95" s="217"/>
      <c r="B95" s="218"/>
      <c r="C95" s="249" t="s">
        <v>165</v>
      </c>
      <c r="D95" s="242"/>
      <c r="E95" s="242"/>
      <c r="F95" s="242"/>
      <c r="G95" s="242"/>
      <c r="H95" s="219"/>
      <c r="I95" s="219"/>
      <c r="J95" s="219"/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0"/>
      <c r="Z95" s="210"/>
      <c r="AA95" s="210"/>
      <c r="AB95" s="210"/>
      <c r="AC95" s="210"/>
      <c r="AD95" s="210"/>
      <c r="AE95" s="210"/>
      <c r="AF95" s="210"/>
      <c r="AG95" s="210" t="s">
        <v>110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5">
      <c r="A96" s="217"/>
      <c r="B96" s="218"/>
      <c r="C96" s="249" t="s">
        <v>166</v>
      </c>
      <c r="D96" s="242"/>
      <c r="E96" s="242"/>
      <c r="F96" s="242"/>
      <c r="G96" s="242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0"/>
      <c r="Z96" s="210"/>
      <c r="AA96" s="210"/>
      <c r="AB96" s="210"/>
      <c r="AC96" s="210"/>
      <c r="AD96" s="210"/>
      <c r="AE96" s="210"/>
      <c r="AF96" s="210"/>
      <c r="AG96" s="210" t="s">
        <v>110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5">
      <c r="A97" s="217"/>
      <c r="B97" s="218"/>
      <c r="C97" s="249" t="s">
        <v>167</v>
      </c>
      <c r="D97" s="242"/>
      <c r="E97" s="242"/>
      <c r="F97" s="242"/>
      <c r="G97" s="242"/>
      <c r="H97" s="219"/>
      <c r="I97" s="219"/>
      <c r="J97" s="219"/>
      <c r="K97" s="219"/>
      <c r="L97" s="219"/>
      <c r="M97" s="219"/>
      <c r="N97" s="219"/>
      <c r="O97" s="219"/>
      <c r="P97" s="219"/>
      <c r="Q97" s="219"/>
      <c r="R97" s="219"/>
      <c r="S97" s="219"/>
      <c r="T97" s="219"/>
      <c r="U97" s="219"/>
      <c r="V97" s="219"/>
      <c r="W97" s="219"/>
      <c r="X97" s="219"/>
      <c r="Y97" s="210"/>
      <c r="Z97" s="210"/>
      <c r="AA97" s="210"/>
      <c r="AB97" s="210"/>
      <c r="AC97" s="210"/>
      <c r="AD97" s="210"/>
      <c r="AE97" s="210"/>
      <c r="AF97" s="210"/>
      <c r="AG97" s="210" t="s">
        <v>110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5">
      <c r="A98" s="217"/>
      <c r="B98" s="218"/>
      <c r="C98" s="247" t="s">
        <v>206</v>
      </c>
      <c r="D98" s="223"/>
      <c r="E98" s="224">
        <v>1541.4</v>
      </c>
      <c r="F98" s="219"/>
      <c r="G98" s="219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19"/>
      <c r="T98" s="219"/>
      <c r="U98" s="219"/>
      <c r="V98" s="219"/>
      <c r="W98" s="219"/>
      <c r="X98" s="219"/>
      <c r="Y98" s="210"/>
      <c r="Z98" s="210"/>
      <c r="AA98" s="210"/>
      <c r="AB98" s="210"/>
      <c r="AC98" s="210"/>
      <c r="AD98" s="210"/>
      <c r="AE98" s="210"/>
      <c r="AF98" s="210"/>
      <c r="AG98" s="210" t="s">
        <v>112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ht="20.399999999999999" outlineLevel="1" x14ac:dyDescent="0.25">
      <c r="A99" s="217"/>
      <c r="B99" s="218"/>
      <c r="C99" s="247" t="s">
        <v>207</v>
      </c>
      <c r="D99" s="223"/>
      <c r="E99" s="224">
        <v>1541.4</v>
      </c>
      <c r="F99" s="219"/>
      <c r="G99" s="219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219"/>
      <c r="S99" s="219"/>
      <c r="T99" s="219"/>
      <c r="U99" s="219"/>
      <c r="V99" s="219"/>
      <c r="W99" s="219"/>
      <c r="X99" s="219"/>
      <c r="Y99" s="210"/>
      <c r="Z99" s="210"/>
      <c r="AA99" s="210"/>
      <c r="AB99" s="210"/>
      <c r="AC99" s="210"/>
      <c r="AD99" s="210"/>
      <c r="AE99" s="210"/>
      <c r="AF99" s="210"/>
      <c r="AG99" s="210" t="s">
        <v>112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5">
      <c r="A100" s="217"/>
      <c r="B100" s="218"/>
      <c r="C100" s="248"/>
      <c r="D100" s="241"/>
      <c r="E100" s="241"/>
      <c r="F100" s="241"/>
      <c r="G100" s="241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19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113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x14ac:dyDescent="0.25">
      <c r="A101" s="226" t="s">
        <v>100</v>
      </c>
      <c r="B101" s="227" t="s">
        <v>66</v>
      </c>
      <c r="C101" s="244" t="s">
        <v>67</v>
      </c>
      <c r="D101" s="228"/>
      <c r="E101" s="229"/>
      <c r="F101" s="230"/>
      <c r="G101" s="230">
        <f>SUMIF(AG102:AG114,"&lt;&gt;NOR",G102:G114)</f>
        <v>0</v>
      </c>
      <c r="H101" s="230"/>
      <c r="I101" s="230">
        <f>SUM(I102:I114)</f>
        <v>0</v>
      </c>
      <c r="J101" s="230"/>
      <c r="K101" s="230">
        <f>SUM(K102:K114)</f>
        <v>0</v>
      </c>
      <c r="L101" s="230"/>
      <c r="M101" s="230">
        <f>SUM(M102:M114)</f>
        <v>0</v>
      </c>
      <c r="N101" s="230"/>
      <c r="O101" s="230">
        <f>SUM(O102:O114)</f>
        <v>5.47</v>
      </c>
      <c r="P101" s="230"/>
      <c r="Q101" s="230">
        <f>SUM(Q102:Q114)</f>
        <v>0</v>
      </c>
      <c r="R101" s="230"/>
      <c r="S101" s="230"/>
      <c r="T101" s="231"/>
      <c r="U101" s="225"/>
      <c r="V101" s="225">
        <f>SUM(V102:V114)</f>
        <v>14.17</v>
      </c>
      <c r="W101" s="225"/>
      <c r="X101" s="225"/>
      <c r="AG101" t="s">
        <v>101</v>
      </c>
    </row>
    <row r="102" spans="1:60" outlineLevel="1" x14ac:dyDescent="0.25">
      <c r="A102" s="232">
        <v>12</v>
      </c>
      <c r="B102" s="233" t="s">
        <v>170</v>
      </c>
      <c r="C102" s="245" t="s">
        <v>171</v>
      </c>
      <c r="D102" s="234" t="s">
        <v>172</v>
      </c>
      <c r="E102" s="235">
        <v>6</v>
      </c>
      <c r="F102" s="236"/>
      <c r="G102" s="237">
        <f>ROUND(E102*F102,2)</f>
        <v>0</v>
      </c>
      <c r="H102" s="236"/>
      <c r="I102" s="237">
        <f>ROUND(E102*H102,2)</f>
        <v>0</v>
      </c>
      <c r="J102" s="236"/>
      <c r="K102" s="237">
        <f>ROUND(E102*J102,2)</f>
        <v>0</v>
      </c>
      <c r="L102" s="237">
        <v>21</v>
      </c>
      <c r="M102" s="237">
        <f>G102*(1+L102/100)</f>
        <v>0</v>
      </c>
      <c r="N102" s="237">
        <v>0.43093999999999999</v>
      </c>
      <c r="O102" s="237">
        <f>ROUND(E102*N102,2)</f>
        <v>2.59</v>
      </c>
      <c r="P102" s="237">
        <v>0</v>
      </c>
      <c r="Q102" s="237">
        <f>ROUND(E102*P102,2)</f>
        <v>0</v>
      </c>
      <c r="R102" s="237"/>
      <c r="S102" s="237" t="s">
        <v>105</v>
      </c>
      <c r="T102" s="238" t="s">
        <v>120</v>
      </c>
      <c r="U102" s="219">
        <v>1.1161799999999999</v>
      </c>
      <c r="V102" s="219">
        <f>ROUND(E102*U102,2)</f>
        <v>6.7</v>
      </c>
      <c r="W102" s="219"/>
      <c r="X102" s="219" t="s">
        <v>107</v>
      </c>
      <c r="Y102" s="210"/>
      <c r="Z102" s="210"/>
      <c r="AA102" s="210"/>
      <c r="AB102" s="210"/>
      <c r="AC102" s="210"/>
      <c r="AD102" s="210"/>
      <c r="AE102" s="210"/>
      <c r="AF102" s="210"/>
      <c r="AG102" s="210" t="s">
        <v>108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ht="21" outlineLevel="1" x14ac:dyDescent="0.25">
      <c r="A103" s="217"/>
      <c r="B103" s="218"/>
      <c r="C103" s="246" t="s">
        <v>173</v>
      </c>
      <c r="D103" s="240"/>
      <c r="E103" s="240"/>
      <c r="F103" s="240"/>
      <c r="G103" s="240"/>
      <c r="H103" s="219"/>
      <c r="I103" s="219"/>
      <c r="J103" s="219"/>
      <c r="K103" s="219"/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  <c r="V103" s="219"/>
      <c r="W103" s="219"/>
      <c r="X103" s="219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110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39" t="str">
        <f>C103</f>
        <v>- položka výškové úpravy zahrnuje všechny nutné práce a materiály pro zvýšení nebo snížení zařízení (včetně nutné úpravy stávajícího povrchu vozovky nebo chodníku).</v>
      </c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5">
      <c r="A104" s="217"/>
      <c r="B104" s="218"/>
      <c r="C104" s="249" t="s">
        <v>194</v>
      </c>
      <c r="D104" s="242"/>
      <c r="E104" s="242"/>
      <c r="F104" s="242"/>
      <c r="G104" s="242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19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110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5">
      <c r="A105" s="217"/>
      <c r="B105" s="218"/>
      <c r="C105" s="250" t="s">
        <v>123</v>
      </c>
      <c r="D105" s="220"/>
      <c r="E105" s="221"/>
      <c r="F105" s="222"/>
      <c r="G105" s="222"/>
      <c r="H105" s="219"/>
      <c r="I105" s="219"/>
      <c r="J105" s="219"/>
      <c r="K105" s="219"/>
      <c r="L105" s="219"/>
      <c r="M105" s="219"/>
      <c r="N105" s="219"/>
      <c r="O105" s="219"/>
      <c r="P105" s="219"/>
      <c r="Q105" s="219"/>
      <c r="R105" s="219"/>
      <c r="S105" s="219"/>
      <c r="T105" s="219"/>
      <c r="U105" s="219"/>
      <c r="V105" s="219"/>
      <c r="W105" s="219"/>
      <c r="X105" s="219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110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5">
      <c r="A106" s="217"/>
      <c r="B106" s="218"/>
      <c r="C106" s="249" t="s">
        <v>174</v>
      </c>
      <c r="D106" s="242"/>
      <c r="E106" s="242"/>
      <c r="F106" s="242"/>
      <c r="G106" s="242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19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110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ht="41.4" outlineLevel="1" x14ac:dyDescent="0.25">
      <c r="A107" s="217"/>
      <c r="B107" s="218"/>
      <c r="C107" s="249" t="s">
        <v>175</v>
      </c>
      <c r="D107" s="242"/>
      <c r="E107" s="242"/>
      <c r="F107" s="242"/>
      <c r="G107" s="242"/>
      <c r="H107" s="219"/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  <c r="U107" s="219"/>
      <c r="V107" s="219"/>
      <c r="W107" s="219"/>
      <c r="X107" s="219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110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39" t="str">
        <f>C107</f>
        <v>Vybourání starého poklopu včetně rámu a očištění vršku šachty. Osazení vyrovnávacích prstenců a rámu nového poklopu do nivelety nové vozovky a zajištění jeho polohy. Rám poklopu včetně vyrovnávacích prstenců zalít zálivkovou hmotou s vysokou pevností a odolností proti chemickým a rozmrazovacím látkám. Osazení nového víka poklopu, očištění a jeho ošetření minerálním olejem pro snadnější očištění od asfaltu. Po provedení a zaválcování finální asfaltové vrstvy vyčistit spáry a otvory od asflatu. Postup vždy dle návodu výrobce poklopu.</v>
      </c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5">
      <c r="A108" s="217"/>
      <c r="B108" s="218"/>
      <c r="C108" s="248"/>
      <c r="D108" s="241"/>
      <c r="E108" s="241"/>
      <c r="F108" s="241"/>
      <c r="G108" s="241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19"/>
      <c r="T108" s="219"/>
      <c r="U108" s="219"/>
      <c r="V108" s="219"/>
      <c r="W108" s="219"/>
      <c r="X108" s="219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113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5">
      <c r="A109" s="232">
        <v>13</v>
      </c>
      <c r="B109" s="233" t="s">
        <v>176</v>
      </c>
      <c r="C109" s="245" t="s">
        <v>177</v>
      </c>
      <c r="D109" s="234" t="s">
        <v>172</v>
      </c>
      <c r="E109" s="235">
        <v>3</v>
      </c>
      <c r="F109" s="236"/>
      <c r="G109" s="237">
        <f>ROUND(E109*F109,2)</f>
        <v>0</v>
      </c>
      <c r="H109" s="236"/>
      <c r="I109" s="237">
        <f>ROUND(E109*H109,2)</f>
        <v>0</v>
      </c>
      <c r="J109" s="236"/>
      <c r="K109" s="237">
        <f>ROUND(E109*J109,2)</f>
        <v>0</v>
      </c>
      <c r="L109" s="237">
        <v>21</v>
      </c>
      <c r="M109" s="237">
        <f>G109*(1+L109/100)</f>
        <v>0</v>
      </c>
      <c r="N109" s="237">
        <v>0.43381999999999998</v>
      </c>
      <c r="O109" s="237">
        <f>ROUND(E109*N109,2)</f>
        <v>1.3</v>
      </c>
      <c r="P109" s="237">
        <v>0</v>
      </c>
      <c r="Q109" s="237">
        <f>ROUND(E109*P109,2)</f>
        <v>0</v>
      </c>
      <c r="R109" s="237"/>
      <c r="S109" s="237" t="s">
        <v>105</v>
      </c>
      <c r="T109" s="238" t="s">
        <v>120</v>
      </c>
      <c r="U109" s="219">
        <v>1.12266</v>
      </c>
      <c r="V109" s="219">
        <f>ROUND(E109*U109,2)</f>
        <v>3.37</v>
      </c>
      <c r="W109" s="219"/>
      <c r="X109" s="219" t="s">
        <v>107</v>
      </c>
      <c r="Y109" s="210"/>
      <c r="Z109" s="210"/>
      <c r="AA109" s="210"/>
      <c r="AB109" s="210"/>
      <c r="AC109" s="210"/>
      <c r="AD109" s="210"/>
      <c r="AE109" s="210"/>
      <c r="AF109" s="210"/>
      <c r="AG109" s="210" t="s">
        <v>108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ht="21" outlineLevel="1" x14ac:dyDescent="0.25">
      <c r="A110" s="217"/>
      <c r="B110" s="218"/>
      <c r="C110" s="246" t="s">
        <v>173</v>
      </c>
      <c r="D110" s="240"/>
      <c r="E110" s="240"/>
      <c r="F110" s="240"/>
      <c r="G110" s="240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19"/>
      <c r="T110" s="219"/>
      <c r="U110" s="219"/>
      <c r="V110" s="219"/>
      <c r="W110" s="219"/>
      <c r="X110" s="219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110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39" t="str">
        <f>C110</f>
        <v>- položka výškové úpravy zahrnuje všechny nutné práce a materiály pro zvýšení nebo snížení zařízení (včetně nutné úpravy stávajícího povrchu vozovky nebo chodníku).</v>
      </c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5">
      <c r="A111" s="217"/>
      <c r="B111" s="218"/>
      <c r="C111" s="248"/>
      <c r="D111" s="241"/>
      <c r="E111" s="241"/>
      <c r="F111" s="241"/>
      <c r="G111" s="241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  <c r="V111" s="219"/>
      <c r="W111" s="219"/>
      <c r="X111" s="219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113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5">
      <c r="A112" s="232">
        <v>14</v>
      </c>
      <c r="B112" s="233" t="s">
        <v>208</v>
      </c>
      <c r="C112" s="245" t="s">
        <v>209</v>
      </c>
      <c r="D112" s="234" t="s">
        <v>172</v>
      </c>
      <c r="E112" s="235">
        <v>5</v>
      </c>
      <c r="F112" s="236"/>
      <c r="G112" s="237">
        <f>ROUND(E112*F112,2)</f>
        <v>0</v>
      </c>
      <c r="H112" s="236"/>
      <c r="I112" s="237">
        <f>ROUND(E112*H112,2)</f>
        <v>0</v>
      </c>
      <c r="J112" s="236"/>
      <c r="K112" s="237">
        <f>ROUND(E112*J112,2)</f>
        <v>0</v>
      </c>
      <c r="L112" s="237">
        <v>21</v>
      </c>
      <c r="M112" s="237">
        <f>G112*(1+L112/100)</f>
        <v>0</v>
      </c>
      <c r="N112" s="237">
        <v>0.31590000000000001</v>
      </c>
      <c r="O112" s="237">
        <f>ROUND(E112*N112,2)</f>
        <v>1.58</v>
      </c>
      <c r="P112" s="237">
        <v>0</v>
      </c>
      <c r="Q112" s="237">
        <f>ROUND(E112*P112,2)</f>
        <v>0</v>
      </c>
      <c r="R112" s="237"/>
      <c r="S112" s="237" t="s">
        <v>105</v>
      </c>
      <c r="T112" s="238" t="s">
        <v>120</v>
      </c>
      <c r="U112" s="219">
        <v>0.81972</v>
      </c>
      <c r="V112" s="219">
        <f>ROUND(E112*U112,2)</f>
        <v>4.0999999999999996</v>
      </c>
      <c r="W112" s="219"/>
      <c r="X112" s="219" t="s">
        <v>107</v>
      </c>
      <c r="Y112" s="210"/>
      <c r="Z112" s="210"/>
      <c r="AA112" s="210"/>
      <c r="AB112" s="210"/>
      <c r="AC112" s="210"/>
      <c r="AD112" s="210"/>
      <c r="AE112" s="210"/>
      <c r="AF112" s="210"/>
      <c r="AG112" s="210" t="s">
        <v>108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5">
      <c r="A113" s="217"/>
      <c r="B113" s="218"/>
      <c r="C113" s="246" t="s">
        <v>210</v>
      </c>
      <c r="D113" s="240"/>
      <c r="E113" s="240"/>
      <c r="F113" s="240"/>
      <c r="G113" s="240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  <c r="V113" s="219"/>
      <c r="W113" s="219"/>
      <c r="X113" s="219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110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5">
      <c r="A114" s="217"/>
      <c r="B114" s="218"/>
      <c r="C114" s="248"/>
      <c r="D114" s="241"/>
      <c r="E114" s="241"/>
      <c r="F114" s="241"/>
      <c r="G114" s="241"/>
      <c r="H114" s="219"/>
      <c r="I114" s="219"/>
      <c r="J114" s="219"/>
      <c r="K114" s="219"/>
      <c r="L114" s="219"/>
      <c r="M114" s="219"/>
      <c r="N114" s="219"/>
      <c r="O114" s="219"/>
      <c r="P114" s="219"/>
      <c r="Q114" s="219"/>
      <c r="R114" s="219"/>
      <c r="S114" s="219"/>
      <c r="T114" s="219"/>
      <c r="U114" s="219"/>
      <c r="V114" s="219"/>
      <c r="W114" s="219"/>
      <c r="X114" s="219"/>
      <c r="Y114" s="210"/>
      <c r="Z114" s="210"/>
      <c r="AA114" s="210"/>
      <c r="AB114" s="210"/>
      <c r="AC114" s="210"/>
      <c r="AD114" s="210"/>
      <c r="AE114" s="210"/>
      <c r="AF114" s="210"/>
      <c r="AG114" s="210" t="s">
        <v>113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x14ac:dyDescent="0.25">
      <c r="A115" s="226" t="s">
        <v>100</v>
      </c>
      <c r="B115" s="227" t="s">
        <v>68</v>
      </c>
      <c r="C115" s="244" t="s">
        <v>69</v>
      </c>
      <c r="D115" s="228"/>
      <c r="E115" s="229"/>
      <c r="F115" s="230"/>
      <c r="G115" s="230">
        <f>SUMIF(AG116:AG119,"&lt;&gt;NOR",G116:G119)</f>
        <v>0</v>
      </c>
      <c r="H115" s="230"/>
      <c r="I115" s="230">
        <f>SUM(I116:I119)</f>
        <v>0</v>
      </c>
      <c r="J115" s="230"/>
      <c r="K115" s="230">
        <f>SUM(K116:K119)</f>
        <v>0</v>
      </c>
      <c r="L115" s="230"/>
      <c r="M115" s="230">
        <f>SUM(M116:M119)</f>
        <v>0</v>
      </c>
      <c r="N115" s="230"/>
      <c r="O115" s="230">
        <f>SUM(O116:O119)</f>
        <v>0</v>
      </c>
      <c r="P115" s="230"/>
      <c r="Q115" s="230">
        <f>SUM(Q116:Q119)</f>
        <v>0</v>
      </c>
      <c r="R115" s="230"/>
      <c r="S115" s="230"/>
      <c r="T115" s="231"/>
      <c r="U115" s="225"/>
      <c r="V115" s="225">
        <f>SUM(V116:V119)</f>
        <v>0</v>
      </c>
      <c r="W115" s="225"/>
      <c r="X115" s="225"/>
      <c r="AG115" t="s">
        <v>101</v>
      </c>
    </row>
    <row r="116" spans="1:60" outlineLevel="1" x14ac:dyDescent="0.25">
      <c r="A116" s="232">
        <v>15</v>
      </c>
      <c r="B116" s="233" t="s">
        <v>185</v>
      </c>
      <c r="C116" s="245" t="s">
        <v>186</v>
      </c>
      <c r="D116" s="234" t="s">
        <v>156</v>
      </c>
      <c r="E116" s="235">
        <v>38</v>
      </c>
      <c r="F116" s="236"/>
      <c r="G116" s="237">
        <f>ROUND(E116*F116,2)</f>
        <v>0</v>
      </c>
      <c r="H116" s="236"/>
      <c r="I116" s="237">
        <f>ROUND(E116*H116,2)</f>
        <v>0</v>
      </c>
      <c r="J116" s="236"/>
      <c r="K116" s="237">
        <f>ROUND(E116*J116,2)</f>
        <v>0</v>
      </c>
      <c r="L116" s="237">
        <v>21</v>
      </c>
      <c r="M116" s="237">
        <f>G116*(1+L116/100)</f>
        <v>0</v>
      </c>
      <c r="N116" s="237">
        <v>0</v>
      </c>
      <c r="O116" s="237">
        <f>ROUND(E116*N116,2)</f>
        <v>0</v>
      </c>
      <c r="P116" s="237">
        <v>0</v>
      </c>
      <c r="Q116" s="237">
        <f>ROUND(E116*P116,2)</f>
        <v>0</v>
      </c>
      <c r="R116" s="237"/>
      <c r="S116" s="237" t="s">
        <v>105</v>
      </c>
      <c r="T116" s="238" t="s">
        <v>120</v>
      </c>
      <c r="U116" s="219">
        <v>0</v>
      </c>
      <c r="V116" s="219">
        <f>ROUND(E116*U116,2)</f>
        <v>0</v>
      </c>
      <c r="W116" s="219"/>
      <c r="X116" s="219" t="s">
        <v>107</v>
      </c>
      <c r="Y116" s="210"/>
      <c r="Z116" s="210"/>
      <c r="AA116" s="210"/>
      <c r="AB116" s="210"/>
      <c r="AC116" s="210"/>
      <c r="AD116" s="210"/>
      <c r="AE116" s="210"/>
      <c r="AF116" s="210"/>
      <c r="AG116" s="210" t="s">
        <v>108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5">
      <c r="A117" s="217"/>
      <c r="B117" s="218"/>
      <c r="C117" s="246" t="s">
        <v>187</v>
      </c>
      <c r="D117" s="240"/>
      <c r="E117" s="240"/>
      <c r="F117" s="240"/>
      <c r="G117" s="240"/>
      <c r="H117" s="219"/>
      <c r="I117" s="219"/>
      <c r="J117" s="219"/>
      <c r="K117" s="219"/>
      <c r="L117" s="219"/>
      <c r="M117" s="219"/>
      <c r="N117" s="219"/>
      <c r="O117" s="219"/>
      <c r="P117" s="219"/>
      <c r="Q117" s="219"/>
      <c r="R117" s="219"/>
      <c r="S117" s="219"/>
      <c r="T117" s="219"/>
      <c r="U117" s="219"/>
      <c r="V117" s="219"/>
      <c r="W117" s="219"/>
      <c r="X117" s="219"/>
      <c r="Y117" s="210"/>
      <c r="Z117" s="210"/>
      <c r="AA117" s="210"/>
      <c r="AB117" s="210"/>
      <c r="AC117" s="210"/>
      <c r="AD117" s="210"/>
      <c r="AE117" s="210"/>
      <c r="AF117" s="210"/>
      <c r="AG117" s="210" t="s">
        <v>110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5">
      <c r="A118" s="217"/>
      <c r="B118" s="218"/>
      <c r="C118" s="247" t="s">
        <v>211</v>
      </c>
      <c r="D118" s="223"/>
      <c r="E118" s="224">
        <v>38</v>
      </c>
      <c r="F118" s="219"/>
      <c r="G118" s="219"/>
      <c r="H118" s="219"/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19"/>
      <c r="T118" s="219"/>
      <c r="U118" s="219"/>
      <c r="V118" s="219"/>
      <c r="W118" s="219"/>
      <c r="X118" s="219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112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5">
      <c r="A119" s="217"/>
      <c r="B119" s="218"/>
      <c r="C119" s="248"/>
      <c r="D119" s="241"/>
      <c r="E119" s="241"/>
      <c r="F119" s="241"/>
      <c r="G119" s="241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9"/>
      <c r="T119" s="219"/>
      <c r="U119" s="219"/>
      <c r="V119" s="219"/>
      <c r="W119" s="219"/>
      <c r="X119" s="219"/>
      <c r="Y119" s="210"/>
      <c r="Z119" s="210"/>
      <c r="AA119" s="210"/>
      <c r="AB119" s="210"/>
      <c r="AC119" s="210"/>
      <c r="AD119" s="210"/>
      <c r="AE119" s="210"/>
      <c r="AF119" s="210"/>
      <c r="AG119" s="210" t="s">
        <v>113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x14ac:dyDescent="0.25">
      <c r="A120" s="226" t="s">
        <v>100</v>
      </c>
      <c r="B120" s="227" t="s">
        <v>70</v>
      </c>
      <c r="C120" s="244" t="s">
        <v>71</v>
      </c>
      <c r="D120" s="228"/>
      <c r="E120" s="229"/>
      <c r="F120" s="230"/>
      <c r="G120" s="230">
        <f>SUMIF(AG121:AG124,"&lt;&gt;NOR",G121:G124)</f>
        <v>0</v>
      </c>
      <c r="H120" s="230"/>
      <c r="I120" s="230">
        <f>SUM(I121:I124)</f>
        <v>0</v>
      </c>
      <c r="J120" s="230"/>
      <c r="K120" s="230">
        <f>SUM(K121:K124)</f>
        <v>0</v>
      </c>
      <c r="L120" s="230"/>
      <c r="M120" s="230">
        <f>SUM(M121:M124)</f>
        <v>0</v>
      </c>
      <c r="N120" s="230"/>
      <c r="O120" s="230">
        <f>SUM(O121:O124)</f>
        <v>0</v>
      </c>
      <c r="P120" s="230"/>
      <c r="Q120" s="230">
        <f>SUM(Q121:Q124)</f>
        <v>0</v>
      </c>
      <c r="R120" s="230"/>
      <c r="S120" s="230"/>
      <c r="T120" s="231"/>
      <c r="U120" s="225"/>
      <c r="V120" s="225">
        <f>SUM(V121:V124)</f>
        <v>0</v>
      </c>
      <c r="W120" s="225"/>
      <c r="X120" s="225"/>
      <c r="AG120" t="s">
        <v>101</v>
      </c>
    </row>
    <row r="121" spans="1:60" outlineLevel="1" x14ac:dyDescent="0.25">
      <c r="A121" s="232">
        <v>16</v>
      </c>
      <c r="B121" s="233" t="s">
        <v>189</v>
      </c>
      <c r="C121" s="245" t="s">
        <v>190</v>
      </c>
      <c r="D121" s="234" t="s">
        <v>163</v>
      </c>
      <c r="E121" s="235">
        <v>1541.4</v>
      </c>
      <c r="F121" s="236"/>
      <c r="G121" s="237">
        <f>ROUND(E121*F121,2)</f>
        <v>0</v>
      </c>
      <c r="H121" s="236"/>
      <c r="I121" s="237">
        <f>ROUND(E121*H121,2)</f>
        <v>0</v>
      </c>
      <c r="J121" s="236"/>
      <c r="K121" s="237">
        <f>ROUND(E121*J121,2)</f>
        <v>0</v>
      </c>
      <c r="L121" s="237">
        <v>21</v>
      </c>
      <c r="M121" s="237">
        <f>G121*(1+L121/100)</f>
        <v>0</v>
      </c>
      <c r="N121" s="237">
        <v>0</v>
      </c>
      <c r="O121" s="237">
        <f>ROUND(E121*N121,2)</f>
        <v>0</v>
      </c>
      <c r="P121" s="237">
        <v>0</v>
      </c>
      <c r="Q121" s="237">
        <f>ROUND(E121*P121,2)</f>
        <v>0</v>
      </c>
      <c r="R121" s="237"/>
      <c r="S121" s="237" t="s">
        <v>105</v>
      </c>
      <c r="T121" s="238" t="s">
        <v>106</v>
      </c>
      <c r="U121" s="219">
        <v>0</v>
      </c>
      <c r="V121" s="219">
        <f>ROUND(E121*U121,2)</f>
        <v>0</v>
      </c>
      <c r="W121" s="219"/>
      <c r="X121" s="219" t="s">
        <v>107</v>
      </c>
      <c r="Y121" s="210"/>
      <c r="Z121" s="210"/>
      <c r="AA121" s="210"/>
      <c r="AB121" s="210"/>
      <c r="AC121" s="210"/>
      <c r="AD121" s="210"/>
      <c r="AE121" s="210"/>
      <c r="AF121" s="210"/>
      <c r="AG121" s="210" t="s">
        <v>108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5">
      <c r="A122" s="217"/>
      <c r="B122" s="218"/>
      <c r="C122" s="246" t="s">
        <v>191</v>
      </c>
      <c r="D122" s="240"/>
      <c r="E122" s="240"/>
      <c r="F122" s="240"/>
      <c r="G122" s="240"/>
      <c r="H122" s="219"/>
      <c r="I122" s="219"/>
      <c r="J122" s="219"/>
      <c r="K122" s="219"/>
      <c r="L122" s="219"/>
      <c r="M122" s="219"/>
      <c r="N122" s="219"/>
      <c r="O122" s="219"/>
      <c r="P122" s="219"/>
      <c r="Q122" s="219"/>
      <c r="R122" s="219"/>
      <c r="S122" s="219"/>
      <c r="T122" s="219"/>
      <c r="U122" s="219"/>
      <c r="V122" s="219"/>
      <c r="W122" s="219"/>
      <c r="X122" s="219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110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5">
      <c r="A123" s="217"/>
      <c r="B123" s="218"/>
      <c r="C123" s="247" t="s">
        <v>212</v>
      </c>
      <c r="D123" s="223"/>
      <c r="E123" s="224">
        <v>1541.4</v>
      </c>
      <c r="F123" s="219"/>
      <c r="G123" s="219"/>
      <c r="H123" s="219"/>
      <c r="I123" s="219"/>
      <c r="J123" s="219"/>
      <c r="K123" s="219"/>
      <c r="L123" s="219"/>
      <c r="M123" s="219"/>
      <c r="N123" s="219"/>
      <c r="O123" s="219"/>
      <c r="P123" s="219"/>
      <c r="Q123" s="219"/>
      <c r="R123" s="219"/>
      <c r="S123" s="219"/>
      <c r="T123" s="219"/>
      <c r="U123" s="219"/>
      <c r="V123" s="219"/>
      <c r="W123" s="219"/>
      <c r="X123" s="219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112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5">
      <c r="A124" s="217"/>
      <c r="B124" s="218"/>
      <c r="C124" s="248"/>
      <c r="D124" s="241"/>
      <c r="E124" s="241"/>
      <c r="F124" s="241"/>
      <c r="G124" s="241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9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113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x14ac:dyDescent="0.25">
      <c r="A125" s="3"/>
      <c r="B125" s="4"/>
      <c r="C125" s="251"/>
      <c r="D125" s="6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AE125">
        <v>15</v>
      </c>
      <c r="AF125">
        <v>21</v>
      </c>
      <c r="AG125" t="s">
        <v>87</v>
      </c>
    </row>
    <row r="126" spans="1:60" x14ac:dyDescent="0.25">
      <c r="A126" s="213"/>
      <c r="B126" s="214" t="s">
        <v>29</v>
      </c>
      <c r="C126" s="252"/>
      <c r="D126" s="215"/>
      <c r="E126" s="216"/>
      <c r="F126" s="216"/>
      <c r="G126" s="243">
        <f>G8+G31+G101+G115+G120</f>
        <v>0</v>
      </c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AE126">
        <f>SUMIF(L7:L124,AE125,G7:G124)</f>
        <v>0</v>
      </c>
      <c r="AF126">
        <f>SUMIF(L7:L124,AF125,G7:G124)</f>
        <v>0</v>
      </c>
      <c r="AG126" t="s">
        <v>193</v>
      </c>
    </row>
    <row r="127" spans="1:60" x14ac:dyDescent="0.25">
      <c r="C127" s="253"/>
      <c r="D127" s="10"/>
      <c r="AG127" t="s">
        <v>195</v>
      </c>
    </row>
    <row r="128" spans="1:60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hdpYcValMzyamPw4IMb3JfLyKNg+xo4+AMCePAbq1/fjX4vRuDJUUwzjM02kp7bsyssioYgZwk2esNPNS9+/jA==" saltValue="fZEuNEiT30m9l7lx53lyfg==" spinCount="100000" sheet="1"/>
  <mergeCells count="82">
    <mergeCell ref="C117:G117"/>
    <mergeCell ref="C119:G119"/>
    <mergeCell ref="C122:G122"/>
    <mergeCell ref="C124:G124"/>
    <mergeCell ref="C107:G107"/>
    <mergeCell ref="C108:G108"/>
    <mergeCell ref="C110:G110"/>
    <mergeCell ref="C111:G111"/>
    <mergeCell ref="C113:G113"/>
    <mergeCell ref="C114:G114"/>
    <mergeCell ref="C96:G96"/>
    <mergeCell ref="C97:G97"/>
    <mergeCell ref="C100:G100"/>
    <mergeCell ref="C103:G103"/>
    <mergeCell ref="C104:G104"/>
    <mergeCell ref="C106:G106"/>
    <mergeCell ref="C87:G87"/>
    <mergeCell ref="C88:G88"/>
    <mergeCell ref="C89:G89"/>
    <mergeCell ref="C92:G92"/>
    <mergeCell ref="C94:G94"/>
    <mergeCell ref="C95:G95"/>
    <mergeCell ref="C78:G78"/>
    <mergeCell ref="C80:G80"/>
    <mergeCell ref="C81:G81"/>
    <mergeCell ref="C82:G82"/>
    <mergeCell ref="C84:G84"/>
    <mergeCell ref="C86:G86"/>
    <mergeCell ref="C69:G69"/>
    <mergeCell ref="C71:G71"/>
    <mergeCell ref="C73:G73"/>
    <mergeCell ref="C74:G74"/>
    <mergeCell ref="C75:G75"/>
    <mergeCell ref="C76:G76"/>
    <mergeCell ref="C63:G63"/>
    <mergeCell ref="C64:G64"/>
    <mergeCell ref="C65:G65"/>
    <mergeCell ref="C66:G66"/>
    <mergeCell ref="C67:G67"/>
    <mergeCell ref="C68:G68"/>
    <mergeCell ref="C55:G55"/>
    <mergeCell ref="C56:G56"/>
    <mergeCell ref="C57:G57"/>
    <mergeCell ref="C58:G58"/>
    <mergeCell ref="C59:G59"/>
    <mergeCell ref="C61:G61"/>
    <mergeCell ref="C47:G47"/>
    <mergeCell ref="C48:G48"/>
    <mergeCell ref="C49:G49"/>
    <mergeCell ref="C51:G51"/>
    <mergeCell ref="C53:G53"/>
    <mergeCell ref="C54:G54"/>
    <mergeCell ref="C39:G39"/>
    <mergeCell ref="C41:G41"/>
    <mergeCell ref="C43:G43"/>
    <mergeCell ref="C44:G44"/>
    <mergeCell ref="C45:G45"/>
    <mergeCell ref="C46:G46"/>
    <mergeCell ref="C33:G33"/>
    <mergeCell ref="C34:G34"/>
    <mergeCell ref="C35:G35"/>
    <mergeCell ref="C36:G36"/>
    <mergeCell ref="C37:G37"/>
    <mergeCell ref="C38:G38"/>
    <mergeCell ref="C23:G23"/>
    <mergeCell ref="C25:G25"/>
    <mergeCell ref="C26:G26"/>
    <mergeCell ref="C27:G27"/>
    <mergeCell ref="C28:G28"/>
    <mergeCell ref="C30:G30"/>
    <mergeCell ref="C14:G14"/>
    <mergeCell ref="C16:G16"/>
    <mergeCell ref="C18:G18"/>
    <mergeCell ref="C19:G19"/>
    <mergeCell ref="C21:G21"/>
    <mergeCell ref="C22:G22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DFDAA-4CCE-4109-8B45-ECD267082C1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5" customWidth="1"/>
    <col min="3" max="3" width="63.33203125" style="17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5" t="s">
        <v>74</v>
      </c>
      <c r="B1" s="195"/>
      <c r="C1" s="195"/>
      <c r="D1" s="195"/>
      <c r="E1" s="195"/>
      <c r="F1" s="195"/>
      <c r="G1" s="195"/>
      <c r="AG1" t="s">
        <v>75</v>
      </c>
    </row>
    <row r="2" spans="1:60" ht="25.05" customHeight="1" x14ac:dyDescent="0.25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76</v>
      </c>
    </row>
    <row r="3" spans="1:60" ht="25.05" customHeight="1" x14ac:dyDescent="0.25">
      <c r="A3" s="196" t="s">
        <v>8</v>
      </c>
      <c r="B3" s="49" t="s">
        <v>54</v>
      </c>
      <c r="C3" s="199" t="s">
        <v>55</v>
      </c>
      <c r="D3" s="197"/>
      <c r="E3" s="197"/>
      <c r="F3" s="197"/>
      <c r="G3" s="198"/>
      <c r="AC3" s="175" t="s">
        <v>76</v>
      </c>
      <c r="AG3" t="s">
        <v>77</v>
      </c>
    </row>
    <row r="4" spans="1:60" ht="25.05" customHeight="1" x14ac:dyDescent="0.25">
      <c r="A4" s="200" t="s">
        <v>9</v>
      </c>
      <c r="B4" s="201" t="s">
        <v>50</v>
      </c>
      <c r="C4" s="202" t="s">
        <v>51</v>
      </c>
      <c r="D4" s="203"/>
      <c r="E4" s="203"/>
      <c r="F4" s="203"/>
      <c r="G4" s="204"/>
      <c r="AG4" t="s">
        <v>78</v>
      </c>
    </row>
    <row r="5" spans="1:60" x14ac:dyDescent="0.25">
      <c r="D5" s="10"/>
    </row>
    <row r="6" spans="1:60" ht="39.6" x14ac:dyDescent="0.25">
      <c r="A6" s="206" t="s">
        <v>79</v>
      </c>
      <c r="B6" s="208" t="s">
        <v>80</v>
      </c>
      <c r="C6" s="208" t="s">
        <v>81</v>
      </c>
      <c r="D6" s="207" t="s">
        <v>82</v>
      </c>
      <c r="E6" s="206" t="s">
        <v>83</v>
      </c>
      <c r="F6" s="205" t="s">
        <v>84</v>
      </c>
      <c r="G6" s="206" t="s">
        <v>29</v>
      </c>
      <c r="H6" s="209" t="s">
        <v>30</v>
      </c>
      <c r="I6" s="209" t="s">
        <v>85</v>
      </c>
      <c r="J6" s="209" t="s">
        <v>31</v>
      </c>
      <c r="K6" s="209" t="s">
        <v>86</v>
      </c>
      <c r="L6" s="209" t="s">
        <v>87</v>
      </c>
      <c r="M6" s="209" t="s">
        <v>88</v>
      </c>
      <c r="N6" s="209" t="s">
        <v>89</v>
      </c>
      <c r="O6" s="209" t="s">
        <v>90</v>
      </c>
      <c r="P6" s="209" t="s">
        <v>91</v>
      </c>
      <c r="Q6" s="209" t="s">
        <v>92</v>
      </c>
      <c r="R6" s="209" t="s">
        <v>93</v>
      </c>
      <c r="S6" s="209" t="s">
        <v>94</v>
      </c>
      <c r="T6" s="209" t="s">
        <v>95</v>
      </c>
      <c r="U6" s="209" t="s">
        <v>96</v>
      </c>
      <c r="V6" s="209" t="s">
        <v>97</v>
      </c>
      <c r="W6" s="209" t="s">
        <v>98</v>
      </c>
      <c r="X6" s="209" t="s">
        <v>99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5">
      <c r="A8" s="226" t="s">
        <v>100</v>
      </c>
      <c r="B8" s="227" t="s">
        <v>62</v>
      </c>
      <c r="C8" s="244" t="s">
        <v>63</v>
      </c>
      <c r="D8" s="228"/>
      <c r="E8" s="229"/>
      <c r="F8" s="230"/>
      <c r="G8" s="230">
        <f>SUMIF(AG9:AG30,"&lt;&gt;NOR",G9:G30)</f>
        <v>0</v>
      </c>
      <c r="H8" s="230"/>
      <c r="I8" s="230">
        <f>SUM(I9:I30)</f>
        <v>0</v>
      </c>
      <c r="J8" s="230"/>
      <c r="K8" s="230">
        <f>SUM(K9:K30)</f>
        <v>0</v>
      </c>
      <c r="L8" s="230"/>
      <c r="M8" s="230">
        <f>SUM(M9:M30)</f>
        <v>0</v>
      </c>
      <c r="N8" s="230"/>
      <c r="O8" s="230">
        <f>SUM(O9:O30)</f>
        <v>0</v>
      </c>
      <c r="P8" s="230"/>
      <c r="Q8" s="230">
        <f>SUM(Q9:Q30)</f>
        <v>1055.76</v>
      </c>
      <c r="R8" s="230"/>
      <c r="S8" s="230"/>
      <c r="T8" s="231"/>
      <c r="U8" s="225"/>
      <c r="V8" s="225">
        <f>SUM(V9:V30)</f>
        <v>0</v>
      </c>
      <c r="W8" s="225"/>
      <c r="X8" s="225"/>
      <c r="AG8" t="s">
        <v>101</v>
      </c>
    </row>
    <row r="9" spans="1:60" ht="20.399999999999999" outlineLevel="1" x14ac:dyDescent="0.25">
      <c r="A9" s="232">
        <v>1</v>
      </c>
      <c r="B9" s="233" t="s">
        <v>102</v>
      </c>
      <c r="C9" s="245" t="s">
        <v>103</v>
      </c>
      <c r="D9" s="234" t="s">
        <v>104</v>
      </c>
      <c r="E9" s="235">
        <v>19.912500000000001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0</v>
      </c>
      <c r="O9" s="237">
        <f>ROUND(E9*N9,2)</f>
        <v>0</v>
      </c>
      <c r="P9" s="237">
        <v>3.1920000000000002</v>
      </c>
      <c r="Q9" s="237">
        <f>ROUND(E9*P9,2)</f>
        <v>63.56</v>
      </c>
      <c r="R9" s="237"/>
      <c r="S9" s="237" t="s">
        <v>105</v>
      </c>
      <c r="T9" s="238" t="s">
        <v>106</v>
      </c>
      <c r="U9" s="219">
        <v>0</v>
      </c>
      <c r="V9" s="219">
        <f>ROUND(E9*U9,2)</f>
        <v>0</v>
      </c>
      <c r="W9" s="219"/>
      <c r="X9" s="219" t="s">
        <v>107</v>
      </c>
      <c r="Y9" s="210"/>
      <c r="Z9" s="210"/>
      <c r="AA9" s="210"/>
      <c r="AB9" s="210"/>
      <c r="AC9" s="210"/>
      <c r="AD9" s="210"/>
      <c r="AE9" s="210"/>
      <c r="AF9" s="210"/>
      <c r="AG9" s="210" t="s">
        <v>108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5">
      <c r="A10" s="217"/>
      <c r="B10" s="218"/>
      <c r="C10" s="246" t="s">
        <v>109</v>
      </c>
      <c r="D10" s="240"/>
      <c r="E10" s="240"/>
      <c r="F10" s="240"/>
      <c r="G10" s="240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110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39" t="str">
        <f>C10</f>
        <v>Položka zahrnuje veškerou manipulaci s vybouranou sutí a s vybouranými hmotami vč. uložení na skládku.</v>
      </c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17"/>
      <c r="B11" s="218"/>
      <c r="C11" s="247" t="s">
        <v>213</v>
      </c>
      <c r="D11" s="223"/>
      <c r="E11" s="224">
        <v>19.912500000000001</v>
      </c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112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17"/>
      <c r="B12" s="218"/>
      <c r="C12" s="248"/>
      <c r="D12" s="241"/>
      <c r="E12" s="241"/>
      <c r="F12" s="241"/>
      <c r="G12" s="241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0"/>
      <c r="Z12" s="210"/>
      <c r="AA12" s="210"/>
      <c r="AB12" s="210"/>
      <c r="AC12" s="210"/>
      <c r="AD12" s="210"/>
      <c r="AE12" s="210"/>
      <c r="AF12" s="210"/>
      <c r="AG12" s="210" t="s">
        <v>113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5">
      <c r="A13" s="232">
        <v>2</v>
      </c>
      <c r="B13" s="233" t="s">
        <v>114</v>
      </c>
      <c r="C13" s="245" t="s">
        <v>115</v>
      </c>
      <c r="D13" s="234" t="s">
        <v>116</v>
      </c>
      <c r="E13" s="235">
        <v>19.912500000000001</v>
      </c>
      <c r="F13" s="236"/>
      <c r="G13" s="237">
        <f>ROUND(E13*F13,2)</f>
        <v>0</v>
      </c>
      <c r="H13" s="236"/>
      <c r="I13" s="237">
        <f>ROUND(E13*H13,2)</f>
        <v>0</v>
      </c>
      <c r="J13" s="236"/>
      <c r="K13" s="237">
        <f>ROUND(E13*J13,2)</f>
        <v>0</v>
      </c>
      <c r="L13" s="237">
        <v>21</v>
      </c>
      <c r="M13" s="237">
        <f>G13*(1+L13/100)</f>
        <v>0</v>
      </c>
      <c r="N13" s="237">
        <v>0</v>
      </c>
      <c r="O13" s="237">
        <f>ROUND(E13*N13,2)</f>
        <v>0</v>
      </c>
      <c r="P13" s="237">
        <v>0</v>
      </c>
      <c r="Q13" s="237">
        <f>ROUND(E13*P13,2)</f>
        <v>0</v>
      </c>
      <c r="R13" s="237"/>
      <c r="S13" s="237" t="s">
        <v>105</v>
      </c>
      <c r="T13" s="238" t="s">
        <v>106</v>
      </c>
      <c r="U13" s="219">
        <v>0</v>
      </c>
      <c r="V13" s="219">
        <f>ROUND(E13*U13,2)</f>
        <v>0</v>
      </c>
      <c r="W13" s="219"/>
      <c r="X13" s="219" t="s">
        <v>107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108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5">
      <c r="A14" s="217"/>
      <c r="B14" s="218"/>
      <c r="C14" s="246" t="s">
        <v>117</v>
      </c>
      <c r="D14" s="240"/>
      <c r="E14" s="240"/>
      <c r="F14" s="240"/>
      <c r="G14" s="240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110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5">
      <c r="A15" s="217"/>
      <c r="B15" s="218"/>
      <c r="C15" s="247" t="s">
        <v>213</v>
      </c>
      <c r="D15" s="223"/>
      <c r="E15" s="224">
        <v>19.912500000000001</v>
      </c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0"/>
      <c r="Z15" s="210"/>
      <c r="AA15" s="210"/>
      <c r="AB15" s="210"/>
      <c r="AC15" s="210"/>
      <c r="AD15" s="210"/>
      <c r="AE15" s="210"/>
      <c r="AF15" s="210"/>
      <c r="AG15" s="210" t="s">
        <v>112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5">
      <c r="A16" s="217"/>
      <c r="B16" s="218"/>
      <c r="C16" s="248"/>
      <c r="D16" s="241"/>
      <c r="E16" s="241"/>
      <c r="F16" s="241"/>
      <c r="G16" s="241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0"/>
      <c r="Z16" s="210"/>
      <c r="AA16" s="210"/>
      <c r="AB16" s="210"/>
      <c r="AC16" s="210"/>
      <c r="AD16" s="210"/>
      <c r="AE16" s="210"/>
      <c r="AF16" s="210"/>
      <c r="AG16" s="210" t="s">
        <v>113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5">
      <c r="A17" s="232">
        <v>3</v>
      </c>
      <c r="B17" s="233" t="s">
        <v>118</v>
      </c>
      <c r="C17" s="245" t="s">
        <v>119</v>
      </c>
      <c r="D17" s="234" t="s">
        <v>116</v>
      </c>
      <c r="E17" s="235">
        <v>451</v>
      </c>
      <c r="F17" s="236"/>
      <c r="G17" s="237">
        <f>ROUND(E17*F17,2)</f>
        <v>0</v>
      </c>
      <c r="H17" s="236"/>
      <c r="I17" s="237">
        <f>ROUND(E17*H17,2)</f>
        <v>0</v>
      </c>
      <c r="J17" s="236"/>
      <c r="K17" s="237">
        <f>ROUND(E17*J17,2)</f>
        <v>0</v>
      </c>
      <c r="L17" s="237">
        <v>21</v>
      </c>
      <c r="M17" s="237">
        <f>G17*(1+L17/100)</f>
        <v>0</v>
      </c>
      <c r="N17" s="237">
        <v>0</v>
      </c>
      <c r="O17" s="237">
        <f>ROUND(E17*N17,2)</f>
        <v>0</v>
      </c>
      <c r="P17" s="237">
        <v>2.2000000000000002</v>
      </c>
      <c r="Q17" s="237">
        <f>ROUND(E17*P17,2)</f>
        <v>992.2</v>
      </c>
      <c r="R17" s="237"/>
      <c r="S17" s="237" t="s">
        <v>105</v>
      </c>
      <c r="T17" s="238" t="s">
        <v>120</v>
      </c>
      <c r="U17" s="219">
        <v>0</v>
      </c>
      <c r="V17" s="219">
        <f>ROUND(E17*U17,2)</f>
        <v>0</v>
      </c>
      <c r="W17" s="219"/>
      <c r="X17" s="219" t="s">
        <v>107</v>
      </c>
      <c r="Y17" s="210"/>
      <c r="Z17" s="210"/>
      <c r="AA17" s="210"/>
      <c r="AB17" s="210"/>
      <c r="AC17" s="210"/>
      <c r="AD17" s="210"/>
      <c r="AE17" s="210"/>
      <c r="AF17" s="210"/>
      <c r="AG17" s="210" t="s">
        <v>108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1" outlineLevel="1" x14ac:dyDescent="0.25">
      <c r="A18" s="217"/>
      <c r="B18" s="218"/>
      <c r="C18" s="246" t="s">
        <v>121</v>
      </c>
      <c r="D18" s="240"/>
      <c r="E18" s="240"/>
      <c r="F18" s="240"/>
      <c r="G18" s="240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0"/>
      <c r="Z18" s="210"/>
      <c r="AA18" s="210"/>
      <c r="AB18" s="210"/>
      <c r="AC18" s="210"/>
      <c r="AD18" s="210"/>
      <c r="AE18" s="210"/>
      <c r="AF18" s="210"/>
      <c r="AG18" s="210" t="s">
        <v>110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39" t="str">
        <f>C18</f>
        <v>Frézování bude řízené automatické 3D frézování dle metodiky využití 3D dat pro rekonstrukce pozemních komunikací certifikované MD ČR dne 2.1.2020 č.j. 183/2019/710-VV/1</v>
      </c>
      <c r="BB18" s="210"/>
      <c r="BC18" s="210"/>
      <c r="BD18" s="210"/>
      <c r="BE18" s="210"/>
      <c r="BF18" s="210"/>
      <c r="BG18" s="210"/>
      <c r="BH18" s="210"/>
    </row>
    <row r="19" spans="1:60" outlineLevel="1" x14ac:dyDescent="0.25">
      <c r="A19" s="217"/>
      <c r="B19" s="218"/>
      <c r="C19" s="249" t="s">
        <v>122</v>
      </c>
      <c r="D19" s="242"/>
      <c r="E19" s="242"/>
      <c r="F19" s="242"/>
      <c r="G19" s="242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110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17"/>
      <c r="B20" s="218"/>
      <c r="C20" s="250" t="s">
        <v>123</v>
      </c>
      <c r="D20" s="220"/>
      <c r="E20" s="221"/>
      <c r="F20" s="222"/>
      <c r="G20" s="222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0"/>
      <c r="Z20" s="210"/>
      <c r="AA20" s="210"/>
      <c r="AB20" s="210"/>
      <c r="AC20" s="210"/>
      <c r="AD20" s="210"/>
      <c r="AE20" s="210"/>
      <c r="AF20" s="210"/>
      <c r="AG20" s="210" t="s">
        <v>110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5">
      <c r="A21" s="217"/>
      <c r="B21" s="218"/>
      <c r="C21" s="249" t="s">
        <v>124</v>
      </c>
      <c r="D21" s="242"/>
      <c r="E21" s="242"/>
      <c r="F21" s="242"/>
      <c r="G21" s="242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0"/>
      <c r="Z21" s="210"/>
      <c r="AA21" s="210"/>
      <c r="AB21" s="210"/>
      <c r="AC21" s="210"/>
      <c r="AD21" s="210"/>
      <c r="AE21" s="210"/>
      <c r="AF21" s="210"/>
      <c r="AG21" s="210" t="s">
        <v>110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39" t="str">
        <f>C21</f>
        <v>a) Jedno technické zařízení pro nivelaci frézy v režimu 3D, které musí splňovat následující technickou specifikaci:</v>
      </c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17"/>
      <c r="B22" s="218"/>
      <c r="C22" s="249" t="s">
        <v>125</v>
      </c>
      <c r="D22" s="242"/>
      <c r="E22" s="242"/>
      <c r="F22" s="242"/>
      <c r="G22" s="242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110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5">
      <c r="A23" s="217"/>
      <c r="B23" s="218"/>
      <c r="C23" s="249" t="s">
        <v>126</v>
      </c>
      <c r="D23" s="242"/>
      <c r="E23" s="242"/>
      <c r="F23" s="242"/>
      <c r="G23" s="242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0"/>
      <c r="Z23" s="210"/>
      <c r="AA23" s="210"/>
      <c r="AB23" s="210"/>
      <c r="AC23" s="210"/>
      <c r="AD23" s="210"/>
      <c r="AE23" s="210"/>
      <c r="AF23" s="210"/>
      <c r="AG23" s="210" t="s">
        <v>110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5">
      <c r="A24" s="217"/>
      <c r="B24" s="218"/>
      <c r="C24" s="250" t="s">
        <v>123</v>
      </c>
      <c r="D24" s="220"/>
      <c r="E24" s="221"/>
      <c r="F24" s="222"/>
      <c r="G24" s="222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0"/>
      <c r="Z24" s="210"/>
      <c r="AA24" s="210"/>
      <c r="AB24" s="210"/>
      <c r="AC24" s="210"/>
      <c r="AD24" s="210"/>
      <c r="AE24" s="210"/>
      <c r="AF24" s="210"/>
      <c r="AG24" s="210" t="s">
        <v>110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5">
      <c r="A25" s="217"/>
      <c r="B25" s="218"/>
      <c r="C25" s="249" t="s">
        <v>127</v>
      </c>
      <c r="D25" s="242"/>
      <c r="E25" s="242"/>
      <c r="F25" s="242"/>
      <c r="G25" s="242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0"/>
      <c r="Z25" s="210"/>
      <c r="AA25" s="210"/>
      <c r="AB25" s="210"/>
      <c r="AC25" s="210"/>
      <c r="AD25" s="210"/>
      <c r="AE25" s="210"/>
      <c r="AF25" s="210"/>
      <c r="AG25" s="210" t="s">
        <v>110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39" t="str">
        <f>C25</f>
        <v>b) Jedno technické zařízení pro automatické navádění silniční frézy v režimu 3D, které musí splňovat následující technickou specifikaci:</v>
      </c>
      <c r="BB25" s="210"/>
      <c r="BC25" s="210"/>
      <c r="BD25" s="210"/>
      <c r="BE25" s="210"/>
      <c r="BF25" s="210"/>
      <c r="BG25" s="210"/>
      <c r="BH25" s="210"/>
    </row>
    <row r="26" spans="1:60" outlineLevel="1" x14ac:dyDescent="0.25">
      <c r="A26" s="217"/>
      <c r="B26" s="218"/>
      <c r="C26" s="249" t="s">
        <v>128</v>
      </c>
      <c r="D26" s="242"/>
      <c r="E26" s="242"/>
      <c r="F26" s="242"/>
      <c r="G26" s="242"/>
      <c r="H26" s="219"/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19"/>
      <c r="Y26" s="210"/>
      <c r="Z26" s="210"/>
      <c r="AA26" s="210"/>
      <c r="AB26" s="210"/>
      <c r="AC26" s="210"/>
      <c r="AD26" s="210"/>
      <c r="AE26" s="210"/>
      <c r="AF26" s="210"/>
      <c r="AG26" s="210" t="s">
        <v>110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39" t="str">
        <f>C26</f>
        <v>· Technologii přesného určení polohy pohyblivého cíle pomocí okamžité synchronizace měřených úhlů a délek</v>
      </c>
      <c r="BB26" s="210"/>
      <c r="BC26" s="210"/>
      <c r="BD26" s="210"/>
      <c r="BE26" s="210"/>
      <c r="BF26" s="210"/>
      <c r="BG26" s="210"/>
      <c r="BH26" s="210"/>
    </row>
    <row r="27" spans="1:60" outlineLevel="1" x14ac:dyDescent="0.25">
      <c r="A27" s="217"/>
      <c r="B27" s="218"/>
      <c r="C27" s="249" t="s">
        <v>129</v>
      </c>
      <c r="D27" s="242"/>
      <c r="E27" s="242"/>
      <c r="F27" s="242"/>
      <c r="G27" s="242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210"/>
      <c r="Z27" s="210"/>
      <c r="AA27" s="210"/>
      <c r="AB27" s="210"/>
      <c r="AC27" s="210"/>
      <c r="AD27" s="210"/>
      <c r="AE27" s="210"/>
      <c r="AF27" s="210"/>
      <c r="AG27" s="210" t="s">
        <v>110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39" t="str">
        <f>C27</f>
        <v>· Technologii s otočením 115 úhlových stupňů za sekundu pro zajištění vysoké rychlosti sledování pohybu stroje s přesností 1“</v>
      </c>
      <c r="BB27" s="210"/>
      <c r="BC27" s="210"/>
      <c r="BD27" s="210"/>
      <c r="BE27" s="210"/>
      <c r="BF27" s="210"/>
      <c r="BG27" s="210"/>
      <c r="BH27" s="210"/>
    </row>
    <row r="28" spans="1:60" outlineLevel="1" x14ac:dyDescent="0.25">
      <c r="A28" s="217"/>
      <c r="B28" s="218"/>
      <c r="C28" s="249" t="s">
        <v>130</v>
      </c>
      <c r="D28" s="242"/>
      <c r="E28" s="242"/>
      <c r="F28" s="242"/>
      <c r="G28" s="242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10"/>
      <c r="Z28" s="210"/>
      <c r="AA28" s="210"/>
      <c r="AB28" s="210"/>
      <c r="AC28" s="210"/>
      <c r="AD28" s="210"/>
      <c r="AE28" s="210"/>
      <c r="AF28" s="210"/>
      <c r="AG28" s="210" t="s">
        <v>110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5">
      <c r="A29" s="217"/>
      <c r="B29" s="218"/>
      <c r="C29" s="247" t="s">
        <v>214</v>
      </c>
      <c r="D29" s="223"/>
      <c r="E29" s="224">
        <v>451</v>
      </c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0"/>
      <c r="Z29" s="210"/>
      <c r="AA29" s="210"/>
      <c r="AB29" s="210"/>
      <c r="AC29" s="210"/>
      <c r="AD29" s="210"/>
      <c r="AE29" s="210"/>
      <c r="AF29" s="210"/>
      <c r="AG29" s="210" t="s">
        <v>112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5">
      <c r="A30" s="217"/>
      <c r="B30" s="218"/>
      <c r="C30" s="248"/>
      <c r="D30" s="241"/>
      <c r="E30" s="241"/>
      <c r="F30" s="241"/>
      <c r="G30" s="241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0"/>
      <c r="Z30" s="210"/>
      <c r="AA30" s="210"/>
      <c r="AB30" s="210"/>
      <c r="AC30" s="210"/>
      <c r="AD30" s="210"/>
      <c r="AE30" s="210"/>
      <c r="AF30" s="210"/>
      <c r="AG30" s="210" t="s">
        <v>113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x14ac:dyDescent="0.25">
      <c r="A31" s="226" t="s">
        <v>100</v>
      </c>
      <c r="B31" s="227" t="s">
        <v>64</v>
      </c>
      <c r="C31" s="244" t="s">
        <v>65</v>
      </c>
      <c r="D31" s="228"/>
      <c r="E31" s="229"/>
      <c r="F31" s="230"/>
      <c r="G31" s="230">
        <f>SUMIF(AG32:AG72,"&lt;&gt;NOR",G32:G72)</f>
        <v>0</v>
      </c>
      <c r="H31" s="230"/>
      <c r="I31" s="230">
        <f>SUM(I32:I72)</f>
        <v>0</v>
      </c>
      <c r="J31" s="230"/>
      <c r="K31" s="230">
        <f>SUM(K32:K72)</f>
        <v>0</v>
      </c>
      <c r="L31" s="230"/>
      <c r="M31" s="230">
        <f>SUM(M32:M72)</f>
        <v>0</v>
      </c>
      <c r="N31" s="230"/>
      <c r="O31" s="230">
        <f>SUM(O32:O72)</f>
        <v>0.31</v>
      </c>
      <c r="P31" s="230"/>
      <c r="Q31" s="230">
        <f>SUM(Q32:Q72)</f>
        <v>0</v>
      </c>
      <c r="R31" s="230"/>
      <c r="S31" s="230"/>
      <c r="T31" s="231"/>
      <c r="U31" s="225"/>
      <c r="V31" s="225">
        <f>SUM(V32:V72)</f>
        <v>0</v>
      </c>
      <c r="W31" s="225"/>
      <c r="X31" s="225"/>
      <c r="AG31" t="s">
        <v>101</v>
      </c>
    </row>
    <row r="32" spans="1:60" outlineLevel="1" x14ac:dyDescent="0.25">
      <c r="A32" s="232">
        <v>4</v>
      </c>
      <c r="B32" s="233" t="s">
        <v>132</v>
      </c>
      <c r="C32" s="245" t="s">
        <v>133</v>
      </c>
      <c r="D32" s="234" t="s">
        <v>134</v>
      </c>
      <c r="E32" s="235">
        <v>4684.1000000000004</v>
      </c>
      <c r="F32" s="236"/>
      <c r="G32" s="237">
        <f>ROUND(E32*F32,2)</f>
        <v>0</v>
      </c>
      <c r="H32" s="236"/>
      <c r="I32" s="237">
        <f>ROUND(E32*H32,2)</f>
        <v>0</v>
      </c>
      <c r="J32" s="236"/>
      <c r="K32" s="237">
        <f>ROUND(E32*J32,2)</f>
        <v>0</v>
      </c>
      <c r="L32" s="237">
        <v>21</v>
      </c>
      <c r="M32" s="237">
        <f>G32*(1+L32/100)</f>
        <v>0</v>
      </c>
      <c r="N32" s="237">
        <v>0</v>
      </c>
      <c r="O32" s="237">
        <f>ROUND(E32*N32,2)</f>
        <v>0</v>
      </c>
      <c r="P32" s="237">
        <v>0</v>
      </c>
      <c r="Q32" s="237">
        <f>ROUND(E32*P32,2)</f>
        <v>0</v>
      </c>
      <c r="R32" s="237"/>
      <c r="S32" s="237" t="s">
        <v>105</v>
      </c>
      <c r="T32" s="238" t="s">
        <v>106</v>
      </c>
      <c r="U32" s="219">
        <v>0</v>
      </c>
      <c r="V32" s="219">
        <f>ROUND(E32*U32,2)</f>
        <v>0</v>
      </c>
      <c r="W32" s="219"/>
      <c r="X32" s="219" t="s">
        <v>107</v>
      </c>
      <c r="Y32" s="210"/>
      <c r="Z32" s="210"/>
      <c r="AA32" s="210"/>
      <c r="AB32" s="210"/>
      <c r="AC32" s="210"/>
      <c r="AD32" s="210"/>
      <c r="AE32" s="210"/>
      <c r="AF32" s="210"/>
      <c r="AG32" s="210" t="s">
        <v>108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5">
      <c r="A33" s="217"/>
      <c r="B33" s="218"/>
      <c r="C33" s="246" t="s">
        <v>135</v>
      </c>
      <c r="D33" s="240"/>
      <c r="E33" s="240"/>
      <c r="F33" s="240"/>
      <c r="G33" s="240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0"/>
      <c r="Z33" s="210"/>
      <c r="AA33" s="210"/>
      <c r="AB33" s="210"/>
      <c r="AC33" s="210"/>
      <c r="AD33" s="210"/>
      <c r="AE33" s="210"/>
      <c r="AF33" s="210"/>
      <c r="AG33" s="210" t="s">
        <v>110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5">
      <c r="A34" s="217"/>
      <c r="B34" s="218"/>
      <c r="C34" s="249" t="s">
        <v>136</v>
      </c>
      <c r="D34" s="242"/>
      <c r="E34" s="242"/>
      <c r="F34" s="242"/>
      <c r="G34" s="242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0"/>
      <c r="Z34" s="210"/>
      <c r="AA34" s="210"/>
      <c r="AB34" s="210"/>
      <c r="AC34" s="210"/>
      <c r="AD34" s="210"/>
      <c r="AE34" s="210"/>
      <c r="AF34" s="210"/>
      <c r="AG34" s="210" t="s">
        <v>110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5">
      <c r="A35" s="217"/>
      <c r="B35" s="218"/>
      <c r="C35" s="249" t="s">
        <v>137</v>
      </c>
      <c r="D35" s="242"/>
      <c r="E35" s="242"/>
      <c r="F35" s="242"/>
      <c r="G35" s="242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0"/>
      <c r="Z35" s="210"/>
      <c r="AA35" s="210"/>
      <c r="AB35" s="210"/>
      <c r="AC35" s="210"/>
      <c r="AD35" s="210"/>
      <c r="AE35" s="210"/>
      <c r="AF35" s="210"/>
      <c r="AG35" s="210" t="s">
        <v>110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5">
      <c r="A36" s="217"/>
      <c r="B36" s="218"/>
      <c r="C36" s="249" t="s">
        <v>138</v>
      </c>
      <c r="D36" s="242"/>
      <c r="E36" s="242"/>
      <c r="F36" s="242"/>
      <c r="G36" s="242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0"/>
      <c r="Z36" s="210"/>
      <c r="AA36" s="210"/>
      <c r="AB36" s="210"/>
      <c r="AC36" s="210"/>
      <c r="AD36" s="210"/>
      <c r="AE36" s="210"/>
      <c r="AF36" s="210"/>
      <c r="AG36" s="210" t="s">
        <v>110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5">
      <c r="A37" s="217"/>
      <c r="B37" s="218"/>
      <c r="C37" s="249" t="s">
        <v>139</v>
      </c>
      <c r="D37" s="242"/>
      <c r="E37" s="242"/>
      <c r="F37" s="242"/>
      <c r="G37" s="242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10"/>
      <c r="Z37" s="210"/>
      <c r="AA37" s="210"/>
      <c r="AB37" s="210"/>
      <c r="AC37" s="210"/>
      <c r="AD37" s="210"/>
      <c r="AE37" s="210"/>
      <c r="AF37" s="210"/>
      <c r="AG37" s="210" t="s">
        <v>110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39" t="str">
        <f>C37</f>
        <v>- úpravu napojení, ukončení podél obrubníků, dilatačních zařízení, odvodňovacích proužků, odvodňovačů, vpustí, šachet a pod.</v>
      </c>
      <c r="BB37" s="210"/>
      <c r="BC37" s="210"/>
      <c r="BD37" s="210"/>
      <c r="BE37" s="210"/>
      <c r="BF37" s="210"/>
      <c r="BG37" s="210"/>
      <c r="BH37" s="210"/>
    </row>
    <row r="38" spans="1:60" outlineLevel="1" x14ac:dyDescent="0.25">
      <c r="A38" s="217"/>
      <c r="B38" s="218"/>
      <c r="C38" s="249" t="s">
        <v>140</v>
      </c>
      <c r="D38" s="242"/>
      <c r="E38" s="242"/>
      <c r="F38" s="242"/>
      <c r="G38" s="242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0"/>
      <c r="Z38" s="210"/>
      <c r="AA38" s="210"/>
      <c r="AB38" s="210"/>
      <c r="AC38" s="210"/>
      <c r="AD38" s="210"/>
      <c r="AE38" s="210"/>
      <c r="AF38" s="210"/>
      <c r="AG38" s="210" t="s">
        <v>110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5">
      <c r="A39" s="217"/>
      <c r="B39" s="218"/>
      <c r="C39" s="249" t="s">
        <v>141</v>
      </c>
      <c r="D39" s="242"/>
      <c r="E39" s="242"/>
      <c r="F39" s="242"/>
      <c r="G39" s="242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0"/>
      <c r="Z39" s="210"/>
      <c r="AA39" s="210"/>
      <c r="AB39" s="210"/>
      <c r="AC39" s="210"/>
      <c r="AD39" s="210"/>
      <c r="AE39" s="210"/>
      <c r="AF39" s="210"/>
      <c r="AG39" s="210" t="s">
        <v>110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39" t="str">
        <f>C39</f>
        <v>- nezahrnuje těsnění podél obrubníků, dilatačních zařízení, odvodňovacích proužků, odvodňovačů, vpustí, šachet a pod.</v>
      </c>
      <c r="BB39" s="210"/>
      <c r="BC39" s="210"/>
      <c r="BD39" s="210"/>
      <c r="BE39" s="210"/>
      <c r="BF39" s="210"/>
      <c r="BG39" s="210"/>
      <c r="BH39" s="210"/>
    </row>
    <row r="40" spans="1:60" outlineLevel="1" x14ac:dyDescent="0.25">
      <c r="A40" s="217"/>
      <c r="B40" s="218"/>
      <c r="C40" s="247" t="s">
        <v>215</v>
      </c>
      <c r="D40" s="223"/>
      <c r="E40" s="224">
        <v>4684.1000000000004</v>
      </c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0"/>
      <c r="Z40" s="210"/>
      <c r="AA40" s="210"/>
      <c r="AB40" s="210"/>
      <c r="AC40" s="210"/>
      <c r="AD40" s="210"/>
      <c r="AE40" s="210"/>
      <c r="AF40" s="210"/>
      <c r="AG40" s="210" t="s">
        <v>112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5">
      <c r="A41" s="217"/>
      <c r="B41" s="218"/>
      <c r="C41" s="248"/>
      <c r="D41" s="241"/>
      <c r="E41" s="241"/>
      <c r="F41" s="241"/>
      <c r="G41" s="241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0"/>
      <c r="Z41" s="210"/>
      <c r="AA41" s="210"/>
      <c r="AB41" s="210"/>
      <c r="AC41" s="210"/>
      <c r="AD41" s="210"/>
      <c r="AE41" s="210"/>
      <c r="AF41" s="210"/>
      <c r="AG41" s="210" t="s">
        <v>113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5">
      <c r="A42" s="232">
        <v>5</v>
      </c>
      <c r="B42" s="233" t="s">
        <v>143</v>
      </c>
      <c r="C42" s="245" t="s">
        <v>144</v>
      </c>
      <c r="D42" s="234" t="s">
        <v>134</v>
      </c>
      <c r="E42" s="235">
        <v>4684.1000000000004</v>
      </c>
      <c r="F42" s="236"/>
      <c r="G42" s="237">
        <f>ROUND(E42*F42,2)</f>
        <v>0</v>
      </c>
      <c r="H42" s="236"/>
      <c r="I42" s="237">
        <f>ROUND(E42*H42,2)</f>
        <v>0</v>
      </c>
      <c r="J42" s="236"/>
      <c r="K42" s="237">
        <f>ROUND(E42*J42,2)</f>
        <v>0</v>
      </c>
      <c r="L42" s="237">
        <v>21</v>
      </c>
      <c r="M42" s="237">
        <f>G42*(1+L42/100)</f>
        <v>0</v>
      </c>
      <c r="N42" s="237">
        <v>0</v>
      </c>
      <c r="O42" s="237">
        <f>ROUND(E42*N42,2)</f>
        <v>0</v>
      </c>
      <c r="P42" s="237">
        <v>0</v>
      </c>
      <c r="Q42" s="237">
        <f>ROUND(E42*P42,2)</f>
        <v>0</v>
      </c>
      <c r="R42" s="237"/>
      <c r="S42" s="237" t="s">
        <v>105</v>
      </c>
      <c r="T42" s="238" t="s">
        <v>106</v>
      </c>
      <c r="U42" s="219">
        <v>0</v>
      </c>
      <c r="V42" s="219">
        <f>ROUND(E42*U42,2)</f>
        <v>0</v>
      </c>
      <c r="W42" s="219"/>
      <c r="X42" s="219" t="s">
        <v>107</v>
      </c>
      <c r="Y42" s="210"/>
      <c r="Z42" s="210"/>
      <c r="AA42" s="210"/>
      <c r="AB42" s="210"/>
      <c r="AC42" s="210"/>
      <c r="AD42" s="210"/>
      <c r="AE42" s="210"/>
      <c r="AF42" s="210"/>
      <c r="AG42" s="210" t="s">
        <v>108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5">
      <c r="A43" s="217"/>
      <c r="B43" s="218"/>
      <c r="C43" s="246" t="s">
        <v>135</v>
      </c>
      <c r="D43" s="240"/>
      <c r="E43" s="240"/>
      <c r="F43" s="240"/>
      <c r="G43" s="240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0"/>
      <c r="Z43" s="210"/>
      <c r="AA43" s="210"/>
      <c r="AB43" s="210"/>
      <c r="AC43" s="210"/>
      <c r="AD43" s="210"/>
      <c r="AE43" s="210"/>
      <c r="AF43" s="210"/>
      <c r="AG43" s="210" t="s">
        <v>110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5">
      <c r="A44" s="217"/>
      <c r="B44" s="218"/>
      <c r="C44" s="249" t="s">
        <v>136</v>
      </c>
      <c r="D44" s="242"/>
      <c r="E44" s="242"/>
      <c r="F44" s="242"/>
      <c r="G44" s="242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10"/>
      <c r="Z44" s="210"/>
      <c r="AA44" s="210"/>
      <c r="AB44" s="210"/>
      <c r="AC44" s="210"/>
      <c r="AD44" s="210"/>
      <c r="AE44" s="210"/>
      <c r="AF44" s="210"/>
      <c r="AG44" s="210" t="s">
        <v>110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5">
      <c r="A45" s="217"/>
      <c r="B45" s="218"/>
      <c r="C45" s="249" t="s">
        <v>137</v>
      </c>
      <c r="D45" s="242"/>
      <c r="E45" s="242"/>
      <c r="F45" s="242"/>
      <c r="G45" s="242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0"/>
      <c r="Z45" s="210"/>
      <c r="AA45" s="210"/>
      <c r="AB45" s="210"/>
      <c r="AC45" s="210"/>
      <c r="AD45" s="210"/>
      <c r="AE45" s="210"/>
      <c r="AF45" s="210"/>
      <c r="AG45" s="210" t="s">
        <v>110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5">
      <c r="A46" s="217"/>
      <c r="B46" s="218"/>
      <c r="C46" s="249" t="s">
        <v>138</v>
      </c>
      <c r="D46" s="242"/>
      <c r="E46" s="242"/>
      <c r="F46" s="242"/>
      <c r="G46" s="242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0"/>
      <c r="Z46" s="210"/>
      <c r="AA46" s="210"/>
      <c r="AB46" s="210"/>
      <c r="AC46" s="210"/>
      <c r="AD46" s="210"/>
      <c r="AE46" s="210"/>
      <c r="AF46" s="210"/>
      <c r="AG46" s="210" t="s">
        <v>110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5">
      <c r="A47" s="217"/>
      <c r="B47" s="218"/>
      <c r="C47" s="249" t="s">
        <v>139</v>
      </c>
      <c r="D47" s="242"/>
      <c r="E47" s="242"/>
      <c r="F47" s="242"/>
      <c r="G47" s="242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0"/>
      <c r="Z47" s="210"/>
      <c r="AA47" s="210"/>
      <c r="AB47" s="210"/>
      <c r="AC47" s="210"/>
      <c r="AD47" s="210"/>
      <c r="AE47" s="210"/>
      <c r="AF47" s="210"/>
      <c r="AG47" s="210" t="s">
        <v>110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39" t="str">
        <f>C47</f>
        <v>- úpravu napojení, ukončení podél obrubníků, dilatačních zařízení, odvodňovacích proužků, odvodňovačů, vpustí, šachet a pod.</v>
      </c>
      <c r="BB47" s="210"/>
      <c r="BC47" s="210"/>
      <c r="BD47" s="210"/>
      <c r="BE47" s="210"/>
      <c r="BF47" s="210"/>
      <c r="BG47" s="210"/>
      <c r="BH47" s="210"/>
    </row>
    <row r="48" spans="1:60" outlineLevel="1" x14ac:dyDescent="0.25">
      <c r="A48" s="217"/>
      <c r="B48" s="218"/>
      <c r="C48" s="249" t="s">
        <v>140</v>
      </c>
      <c r="D48" s="242"/>
      <c r="E48" s="242"/>
      <c r="F48" s="242"/>
      <c r="G48" s="242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0"/>
      <c r="Z48" s="210"/>
      <c r="AA48" s="210"/>
      <c r="AB48" s="210"/>
      <c r="AC48" s="210"/>
      <c r="AD48" s="210"/>
      <c r="AE48" s="210"/>
      <c r="AF48" s="210"/>
      <c r="AG48" s="210" t="s">
        <v>110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5">
      <c r="A49" s="217"/>
      <c r="B49" s="218"/>
      <c r="C49" s="249" t="s">
        <v>141</v>
      </c>
      <c r="D49" s="242"/>
      <c r="E49" s="242"/>
      <c r="F49" s="242"/>
      <c r="G49" s="242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0"/>
      <c r="Z49" s="210"/>
      <c r="AA49" s="210"/>
      <c r="AB49" s="210"/>
      <c r="AC49" s="210"/>
      <c r="AD49" s="210"/>
      <c r="AE49" s="210"/>
      <c r="AF49" s="210"/>
      <c r="AG49" s="210" t="s">
        <v>110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39" t="str">
        <f>C49</f>
        <v>- nezahrnuje těsnění podél obrubníků, dilatačních zařízení, odvodňovacích proužků, odvodňovačů, vpustí, šachet a pod.</v>
      </c>
      <c r="BB49" s="210"/>
      <c r="BC49" s="210"/>
      <c r="BD49" s="210"/>
      <c r="BE49" s="210"/>
      <c r="BF49" s="210"/>
      <c r="BG49" s="210"/>
      <c r="BH49" s="210"/>
    </row>
    <row r="50" spans="1:60" outlineLevel="1" x14ac:dyDescent="0.25">
      <c r="A50" s="217"/>
      <c r="B50" s="218"/>
      <c r="C50" s="247" t="s">
        <v>216</v>
      </c>
      <c r="D50" s="223"/>
      <c r="E50" s="224">
        <v>4684.1000000000004</v>
      </c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10"/>
      <c r="Z50" s="210"/>
      <c r="AA50" s="210"/>
      <c r="AB50" s="210"/>
      <c r="AC50" s="210"/>
      <c r="AD50" s="210"/>
      <c r="AE50" s="210"/>
      <c r="AF50" s="210"/>
      <c r="AG50" s="210" t="s">
        <v>112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5">
      <c r="A51" s="217"/>
      <c r="B51" s="218"/>
      <c r="C51" s="248"/>
      <c r="D51" s="241"/>
      <c r="E51" s="241"/>
      <c r="F51" s="241"/>
      <c r="G51" s="241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10"/>
      <c r="Z51" s="210"/>
      <c r="AA51" s="210"/>
      <c r="AB51" s="210"/>
      <c r="AC51" s="210"/>
      <c r="AD51" s="210"/>
      <c r="AE51" s="210"/>
      <c r="AF51" s="210"/>
      <c r="AG51" s="210" t="s">
        <v>113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5">
      <c r="A52" s="232">
        <v>6</v>
      </c>
      <c r="B52" s="233" t="s">
        <v>146</v>
      </c>
      <c r="C52" s="245" t="s">
        <v>147</v>
      </c>
      <c r="D52" s="234" t="s">
        <v>148</v>
      </c>
      <c r="E52" s="235">
        <v>468</v>
      </c>
      <c r="F52" s="236"/>
      <c r="G52" s="237">
        <f>ROUND(E52*F52,2)</f>
        <v>0</v>
      </c>
      <c r="H52" s="236"/>
      <c r="I52" s="237">
        <f>ROUND(E52*H52,2)</f>
        <v>0</v>
      </c>
      <c r="J52" s="236"/>
      <c r="K52" s="237">
        <f>ROUND(E52*J52,2)</f>
        <v>0</v>
      </c>
      <c r="L52" s="237">
        <v>21</v>
      </c>
      <c r="M52" s="237">
        <f>G52*(1+L52/100)</f>
        <v>0</v>
      </c>
      <c r="N52" s="237">
        <v>0</v>
      </c>
      <c r="O52" s="237">
        <f>ROUND(E52*N52,2)</f>
        <v>0</v>
      </c>
      <c r="P52" s="237">
        <v>0</v>
      </c>
      <c r="Q52" s="237">
        <f>ROUND(E52*P52,2)</f>
        <v>0</v>
      </c>
      <c r="R52" s="237"/>
      <c r="S52" s="237" t="s">
        <v>105</v>
      </c>
      <c r="T52" s="238" t="s">
        <v>106</v>
      </c>
      <c r="U52" s="219">
        <v>0</v>
      </c>
      <c r="V52" s="219">
        <f>ROUND(E52*U52,2)</f>
        <v>0</v>
      </c>
      <c r="W52" s="219"/>
      <c r="X52" s="219" t="s">
        <v>107</v>
      </c>
      <c r="Y52" s="210"/>
      <c r="Z52" s="210"/>
      <c r="AA52" s="210"/>
      <c r="AB52" s="210"/>
      <c r="AC52" s="210"/>
      <c r="AD52" s="210"/>
      <c r="AE52" s="210"/>
      <c r="AF52" s="210"/>
      <c r="AG52" s="210" t="s">
        <v>108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5">
      <c r="A53" s="217"/>
      <c r="B53" s="218"/>
      <c r="C53" s="246" t="s">
        <v>149</v>
      </c>
      <c r="D53" s="240"/>
      <c r="E53" s="240"/>
      <c r="F53" s="240"/>
      <c r="G53" s="240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0"/>
      <c r="Z53" s="210"/>
      <c r="AA53" s="210"/>
      <c r="AB53" s="210"/>
      <c r="AC53" s="210"/>
      <c r="AD53" s="210"/>
      <c r="AE53" s="210"/>
      <c r="AF53" s="210"/>
      <c r="AG53" s="210" t="s">
        <v>110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5">
      <c r="A54" s="217"/>
      <c r="B54" s="218"/>
      <c r="C54" s="249" t="s">
        <v>150</v>
      </c>
      <c r="D54" s="242"/>
      <c r="E54" s="242"/>
      <c r="F54" s="242"/>
      <c r="G54" s="242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0"/>
      <c r="Z54" s="210"/>
      <c r="AA54" s="210"/>
      <c r="AB54" s="210"/>
      <c r="AC54" s="210"/>
      <c r="AD54" s="210"/>
      <c r="AE54" s="210"/>
      <c r="AF54" s="210"/>
      <c r="AG54" s="210" t="s">
        <v>110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5">
      <c r="A55" s="217"/>
      <c r="B55" s="218"/>
      <c r="C55" s="249" t="s">
        <v>151</v>
      </c>
      <c r="D55" s="242"/>
      <c r="E55" s="242"/>
      <c r="F55" s="242"/>
      <c r="G55" s="242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0"/>
      <c r="Z55" s="210"/>
      <c r="AA55" s="210"/>
      <c r="AB55" s="210"/>
      <c r="AC55" s="210"/>
      <c r="AD55" s="210"/>
      <c r="AE55" s="210"/>
      <c r="AF55" s="210"/>
      <c r="AG55" s="210" t="s">
        <v>110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5">
      <c r="A56" s="217"/>
      <c r="B56" s="218"/>
      <c r="C56" s="249" t="s">
        <v>152</v>
      </c>
      <c r="D56" s="242"/>
      <c r="E56" s="242"/>
      <c r="F56" s="242"/>
      <c r="G56" s="242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10"/>
      <c r="Z56" s="210"/>
      <c r="AA56" s="210"/>
      <c r="AB56" s="210"/>
      <c r="AC56" s="210"/>
      <c r="AD56" s="210"/>
      <c r="AE56" s="210"/>
      <c r="AF56" s="210"/>
      <c r="AG56" s="210" t="s">
        <v>110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5">
      <c r="A57" s="217"/>
      <c r="B57" s="218"/>
      <c r="C57" s="247" t="s">
        <v>217</v>
      </c>
      <c r="D57" s="223"/>
      <c r="E57" s="224">
        <v>468</v>
      </c>
      <c r="F57" s="219"/>
      <c r="G57" s="219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9"/>
      <c r="Y57" s="210"/>
      <c r="Z57" s="210"/>
      <c r="AA57" s="210"/>
      <c r="AB57" s="210"/>
      <c r="AC57" s="210"/>
      <c r="AD57" s="210"/>
      <c r="AE57" s="210"/>
      <c r="AF57" s="210"/>
      <c r="AG57" s="210" t="s">
        <v>112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5">
      <c r="A58" s="217"/>
      <c r="B58" s="218"/>
      <c r="C58" s="248"/>
      <c r="D58" s="241"/>
      <c r="E58" s="241"/>
      <c r="F58" s="241"/>
      <c r="G58" s="241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0"/>
      <c r="Z58" s="210"/>
      <c r="AA58" s="210"/>
      <c r="AB58" s="210"/>
      <c r="AC58" s="210"/>
      <c r="AD58" s="210"/>
      <c r="AE58" s="210"/>
      <c r="AF58" s="210"/>
      <c r="AG58" s="210" t="s">
        <v>113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5">
      <c r="A59" s="232">
        <v>7</v>
      </c>
      <c r="B59" s="233" t="s">
        <v>154</v>
      </c>
      <c r="C59" s="245" t="s">
        <v>155</v>
      </c>
      <c r="D59" s="234" t="s">
        <v>156</v>
      </c>
      <c r="E59" s="235">
        <v>87</v>
      </c>
      <c r="F59" s="236"/>
      <c r="G59" s="237">
        <f>ROUND(E59*F59,2)</f>
        <v>0</v>
      </c>
      <c r="H59" s="236"/>
      <c r="I59" s="237">
        <f>ROUND(E59*H59,2)</f>
        <v>0</v>
      </c>
      <c r="J59" s="236"/>
      <c r="K59" s="237">
        <f>ROUND(E59*J59,2)</f>
        <v>0</v>
      </c>
      <c r="L59" s="237">
        <v>21</v>
      </c>
      <c r="M59" s="237">
        <f>G59*(1+L59/100)</f>
        <v>0</v>
      </c>
      <c r="N59" s="237">
        <v>3.5999999999999999E-3</v>
      </c>
      <c r="O59" s="237">
        <f>ROUND(E59*N59,2)</f>
        <v>0.31</v>
      </c>
      <c r="P59" s="237">
        <v>0</v>
      </c>
      <c r="Q59" s="237">
        <f>ROUND(E59*P59,2)</f>
        <v>0</v>
      </c>
      <c r="R59" s="237"/>
      <c r="S59" s="237" t="s">
        <v>105</v>
      </c>
      <c r="T59" s="238" t="s">
        <v>120</v>
      </c>
      <c r="U59" s="219">
        <v>0</v>
      </c>
      <c r="V59" s="219">
        <f>ROUND(E59*U59,2)</f>
        <v>0</v>
      </c>
      <c r="W59" s="219"/>
      <c r="X59" s="219" t="s">
        <v>107</v>
      </c>
      <c r="Y59" s="210"/>
      <c r="Z59" s="210"/>
      <c r="AA59" s="210"/>
      <c r="AB59" s="210"/>
      <c r="AC59" s="210"/>
      <c r="AD59" s="210"/>
      <c r="AE59" s="210"/>
      <c r="AF59" s="210"/>
      <c r="AG59" s="210" t="s">
        <v>108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5">
      <c r="A60" s="217"/>
      <c r="B60" s="218"/>
      <c r="C60" s="246" t="s">
        <v>157</v>
      </c>
      <c r="D60" s="240"/>
      <c r="E60" s="240"/>
      <c r="F60" s="240"/>
      <c r="G60" s="240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0"/>
      <c r="Z60" s="210"/>
      <c r="AA60" s="210"/>
      <c r="AB60" s="210"/>
      <c r="AC60" s="210"/>
      <c r="AD60" s="210"/>
      <c r="AE60" s="210"/>
      <c r="AF60" s="210"/>
      <c r="AG60" s="210" t="s">
        <v>110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5">
      <c r="A61" s="217"/>
      <c r="B61" s="218"/>
      <c r="C61" s="249" t="s">
        <v>158</v>
      </c>
      <c r="D61" s="242"/>
      <c r="E61" s="242"/>
      <c r="F61" s="242"/>
      <c r="G61" s="242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10"/>
      <c r="Z61" s="210"/>
      <c r="AA61" s="210"/>
      <c r="AB61" s="210"/>
      <c r="AC61" s="210"/>
      <c r="AD61" s="210"/>
      <c r="AE61" s="210"/>
      <c r="AF61" s="210"/>
      <c r="AG61" s="210" t="s">
        <v>110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5">
      <c r="A62" s="217"/>
      <c r="B62" s="218"/>
      <c r="C62" s="249" t="s">
        <v>159</v>
      </c>
      <c r="D62" s="242"/>
      <c r="E62" s="242"/>
      <c r="F62" s="242"/>
      <c r="G62" s="242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0"/>
      <c r="Z62" s="210"/>
      <c r="AA62" s="210"/>
      <c r="AB62" s="210"/>
      <c r="AC62" s="210"/>
      <c r="AD62" s="210"/>
      <c r="AE62" s="210"/>
      <c r="AF62" s="210"/>
      <c r="AG62" s="210" t="s">
        <v>110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5">
      <c r="A63" s="217"/>
      <c r="B63" s="218"/>
      <c r="C63" s="247" t="s">
        <v>218</v>
      </c>
      <c r="D63" s="223"/>
      <c r="E63" s="224">
        <v>87</v>
      </c>
      <c r="F63" s="219"/>
      <c r="G63" s="219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10"/>
      <c r="Z63" s="210"/>
      <c r="AA63" s="210"/>
      <c r="AB63" s="210"/>
      <c r="AC63" s="210"/>
      <c r="AD63" s="210"/>
      <c r="AE63" s="210"/>
      <c r="AF63" s="210"/>
      <c r="AG63" s="210" t="s">
        <v>112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5">
      <c r="A64" s="217"/>
      <c r="B64" s="218"/>
      <c r="C64" s="248"/>
      <c r="D64" s="241"/>
      <c r="E64" s="241"/>
      <c r="F64" s="241"/>
      <c r="G64" s="241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10"/>
      <c r="Z64" s="210"/>
      <c r="AA64" s="210"/>
      <c r="AB64" s="210"/>
      <c r="AC64" s="210"/>
      <c r="AD64" s="210"/>
      <c r="AE64" s="210"/>
      <c r="AF64" s="210"/>
      <c r="AG64" s="210" t="s">
        <v>113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5">
      <c r="A65" s="232">
        <v>8</v>
      </c>
      <c r="B65" s="233" t="s">
        <v>161</v>
      </c>
      <c r="C65" s="245" t="s">
        <v>162</v>
      </c>
      <c r="D65" s="234" t="s">
        <v>163</v>
      </c>
      <c r="E65" s="235">
        <v>9368.2000000000007</v>
      </c>
      <c r="F65" s="236"/>
      <c r="G65" s="237">
        <f>ROUND(E65*F65,2)</f>
        <v>0</v>
      </c>
      <c r="H65" s="236"/>
      <c r="I65" s="237">
        <f>ROUND(E65*H65,2)</f>
        <v>0</v>
      </c>
      <c r="J65" s="236"/>
      <c r="K65" s="237">
        <f>ROUND(E65*J65,2)</f>
        <v>0</v>
      </c>
      <c r="L65" s="237">
        <v>21</v>
      </c>
      <c r="M65" s="237">
        <f>G65*(1+L65/100)</f>
        <v>0</v>
      </c>
      <c r="N65" s="237">
        <v>0</v>
      </c>
      <c r="O65" s="237">
        <f>ROUND(E65*N65,2)</f>
        <v>0</v>
      </c>
      <c r="P65" s="237">
        <v>0</v>
      </c>
      <c r="Q65" s="237">
        <f>ROUND(E65*P65,2)</f>
        <v>0</v>
      </c>
      <c r="R65" s="237"/>
      <c r="S65" s="237" t="s">
        <v>105</v>
      </c>
      <c r="T65" s="238" t="s">
        <v>106</v>
      </c>
      <c r="U65" s="219">
        <v>0</v>
      </c>
      <c r="V65" s="219">
        <f>ROUND(E65*U65,2)</f>
        <v>0</v>
      </c>
      <c r="W65" s="219"/>
      <c r="X65" s="219" t="s">
        <v>107</v>
      </c>
      <c r="Y65" s="210"/>
      <c r="Z65" s="210"/>
      <c r="AA65" s="210"/>
      <c r="AB65" s="210"/>
      <c r="AC65" s="210"/>
      <c r="AD65" s="210"/>
      <c r="AE65" s="210"/>
      <c r="AF65" s="210"/>
      <c r="AG65" s="210" t="s">
        <v>108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5">
      <c r="A66" s="217"/>
      <c r="B66" s="218"/>
      <c r="C66" s="246" t="s">
        <v>164</v>
      </c>
      <c r="D66" s="240"/>
      <c r="E66" s="240"/>
      <c r="F66" s="240"/>
      <c r="G66" s="240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10"/>
      <c r="Z66" s="210"/>
      <c r="AA66" s="210"/>
      <c r="AB66" s="210"/>
      <c r="AC66" s="210"/>
      <c r="AD66" s="210"/>
      <c r="AE66" s="210"/>
      <c r="AF66" s="210"/>
      <c r="AG66" s="210" t="s">
        <v>110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5">
      <c r="A67" s="217"/>
      <c r="B67" s="218"/>
      <c r="C67" s="249" t="s">
        <v>165</v>
      </c>
      <c r="D67" s="242"/>
      <c r="E67" s="242"/>
      <c r="F67" s="242"/>
      <c r="G67" s="242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0"/>
      <c r="Z67" s="210"/>
      <c r="AA67" s="210"/>
      <c r="AB67" s="210"/>
      <c r="AC67" s="210"/>
      <c r="AD67" s="210"/>
      <c r="AE67" s="210"/>
      <c r="AF67" s="210"/>
      <c r="AG67" s="210" t="s">
        <v>110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5">
      <c r="A68" s="217"/>
      <c r="B68" s="218"/>
      <c r="C68" s="249" t="s">
        <v>166</v>
      </c>
      <c r="D68" s="242"/>
      <c r="E68" s="242"/>
      <c r="F68" s="242"/>
      <c r="G68" s="242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10"/>
      <c r="Z68" s="210"/>
      <c r="AA68" s="210"/>
      <c r="AB68" s="210"/>
      <c r="AC68" s="210"/>
      <c r="AD68" s="210"/>
      <c r="AE68" s="210"/>
      <c r="AF68" s="210"/>
      <c r="AG68" s="210" t="s">
        <v>110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5">
      <c r="A69" s="217"/>
      <c r="B69" s="218"/>
      <c r="C69" s="249" t="s">
        <v>167</v>
      </c>
      <c r="D69" s="242"/>
      <c r="E69" s="242"/>
      <c r="F69" s="242"/>
      <c r="G69" s="242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10"/>
      <c r="Z69" s="210"/>
      <c r="AA69" s="210"/>
      <c r="AB69" s="210"/>
      <c r="AC69" s="210"/>
      <c r="AD69" s="210"/>
      <c r="AE69" s="210"/>
      <c r="AF69" s="210"/>
      <c r="AG69" s="210" t="s">
        <v>110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5">
      <c r="A70" s="217"/>
      <c r="B70" s="218"/>
      <c r="C70" s="247" t="s">
        <v>219</v>
      </c>
      <c r="D70" s="223"/>
      <c r="E70" s="224">
        <v>4684.1000000000004</v>
      </c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10"/>
      <c r="Z70" s="210"/>
      <c r="AA70" s="210"/>
      <c r="AB70" s="210"/>
      <c r="AC70" s="210"/>
      <c r="AD70" s="210"/>
      <c r="AE70" s="210"/>
      <c r="AF70" s="210"/>
      <c r="AG70" s="210" t="s">
        <v>112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ht="20.399999999999999" outlineLevel="1" x14ac:dyDescent="0.25">
      <c r="A71" s="217"/>
      <c r="B71" s="218"/>
      <c r="C71" s="247" t="s">
        <v>220</v>
      </c>
      <c r="D71" s="223"/>
      <c r="E71" s="224">
        <v>4684.1000000000004</v>
      </c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10"/>
      <c r="Z71" s="210"/>
      <c r="AA71" s="210"/>
      <c r="AB71" s="210"/>
      <c r="AC71" s="210"/>
      <c r="AD71" s="210"/>
      <c r="AE71" s="210"/>
      <c r="AF71" s="210"/>
      <c r="AG71" s="210" t="s">
        <v>112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5">
      <c r="A72" s="217"/>
      <c r="B72" s="218"/>
      <c r="C72" s="248"/>
      <c r="D72" s="241"/>
      <c r="E72" s="241"/>
      <c r="F72" s="241"/>
      <c r="G72" s="241"/>
      <c r="H72" s="219"/>
      <c r="I72" s="219"/>
      <c r="J72" s="219"/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19"/>
      <c r="Y72" s="210"/>
      <c r="Z72" s="210"/>
      <c r="AA72" s="210"/>
      <c r="AB72" s="210"/>
      <c r="AC72" s="210"/>
      <c r="AD72" s="210"/>
      <c r="AE72" s="210"/>
      <c r="AF72" s="210"/>
      <c r="AG72" s="210" t="s">
        <v>113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x14ac:dyDescent="0.25">
      <c r="A73" s="226" t="s">
        <v>100</v>
      </c>
      <c r="B73" s="227" t="s">
        <v>66</v>
      </c>
      <c r="C73" s="244" t="s">
        <v>67</v>
      </c>
      <c r="D73" s="228"/>
      <c r="E73" s="229"/>
      <c r="F73" s="230"/>
      <c r="G73" s="230">
        <f>SUMIF(AG74:AG86,"&lt;&gt;NOR",G74:G86)</f>
        <v>0</v>
      </c>
      <c r="H73" s="230"/>
      <c r="I73" s="230">
        <f>SUM(I74:I86)</f>
        <v>0</v>
      </c>
      <c r="J73" s="230"/>
      <c r="K73" s="230">
        <f>SUM(K74:K86)</f>
        <v>0</v>
      </c>
      <c r="L73" s="230"/>
      <c r="M73" s="230">
        <f>SUM(M74:M86)</f>
        <v>0</v>
      </c>
      <c r="N73" s="230"/>
      <c r="O73" s="230">
        <f>SUM(O74:O86)</f>
        <v>31.45</v>
      </c>
      <c r="P73" s="230"/>
      <c r="Q73" s="230">
        <f>SUM(Q74:Q86)</f>
        <v>0</v>
      </c>
      <c r="R73" s="230"/>
      <c r="S73" s="230"/>
      <c r="T73" s="231"/>
      <c r="U73" s="225"/>
      <c r="V73" s="225">
        <f>SUM(V74:V86)</f>
        <v>81.52000000000001</v>
      </c>
      <c r="W73" s="225"/>
      <c r="X73" s="225"/>
      <c r="AG73" t="s">
        <v>101</v>
      </c>
    </row>
    <row r="74" spans="1:60" outlineLevel="1" x14ac:dyDescent="0.25">
      <c r="A74" s="232">
        <v>9</v>
      </c>
      <c r="B74" s="233" t="s">
        <v>170</v>
      </c>
      <c r="C74" s="245" t="s">
        <v>171</v>
      </c>
      <c r="D74" s="234" t="s">
        <v>172</v>
      </c>
      <c r="E74" s="235">
        <v>23</v>
      </c>
      <c r="F74" s="236"/>
      <c r="G74" s="237">
        <f>ROUND(E74*F74,2)</f>
        <v>0</v>
      </c>
      <c r="H74" s="236"/>
      <c r="I74" s="237">
        <f>ROUND(E74*H74,2)</f>
        <v>0</v>
      </c>
      <c r="J74" s="236"/>
      <c r="K74" s="237">
        <f>ROUND(E74*J74,2)</f>
        <v>0</v>
      </c>
      <c r="L74" s="237">
        <v>21</v>
      </c>
      <c r="M74" s="237">
        <f>G74*(1+L74/100)</f>
        <v>0</v>
      </c>
      <c r="N74" s="237">
        <v>0.43093999999999999</v>
      </c>
      <c r="O74" s="237">
        <f>ROUND(E74*N74,2)</f>
        <v>9.91</v>
      </c>
      <c r="P74" s="237">
        <v>0</v>
      </c>
      <c r="Q74" s="237">
        <f>ROUND(E74*P74,2)</f>
        <v>0</v>
      </c>
      <c r="R74" s="237"/>
      <c r="S74" s="237" t="s">
        <v>105</v>
      </c>
      <c r="T74" s="238" t="s">
        <v>120</v>
      </c>
      <c r="U74" s="219">
        <v>1.1161799999999999</v>
      </c>
      <c r="V74" s="219">
        <f>ROUND(E74*U74,2)</f>
        <v>25.67</v>
      </c>
      <c r="W74" s="219"/>
      <c r="X74" s="219" t="s">
        <v>107</v>
      </c>
      <c r="Y74" s="210"/>
      <c r="Z74" s="210"/>
      <c r="AA74" s="210"/>
      <c r="AB74" s="210"/>
      <c r="AC74" s="210"/>
      <c r="AD74" s="210"/>
      <c r="AE74" s="210"/>
      <c r="AF74" s="210"/>
      <c r="AG74" s="210" t="s">
        <v>108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ht="21" outlineLevel="1" x14ac:dyDescent="0.25">
      <c r="A75" s="217"/>
      <c r="B75" s="218"/>
      <c r="C75" s="246" t="s">
        <v>173</v>
      </c>
      <c r="D75" s="240"/>
      <c r="E75" s="240"/>
      <c r="F75" s="240"/>
      <c r="G75" s="240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19"/>
      <c r="Y75" s="210"/>
      <c r="Z75" s="210"/>
      <c r="AA75" s="210"/>
      <c r="AB75" s="210"/>
      <c r="AC75" s="210"/>
      <c r="AD75" s="210"/>
      <c r="AE75" s="210"/>
      <c r="AF75" s="210"/>
      <c r="AG75" s="210" t="s">
        <v>110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39" t="str">
        <f>C75</f>
        <v>- položka výškové úpravy zahrnuje všechny nutné práce a materiály pro zvýšení nebo snížení zařízení (včetně nutné úpravy stávajícího povrchu vozovky nebo chodníku).</v>
      </c>
      <c r="BB75" s="210"/>
      <c r="BC75" s="210"/>
      <c r="BD75" s="210"/>
      <c r="BE75" s="210"/>
      <c r="BF75" s="210"/>
      <c r="BG75" s="210"/>
      <c r="BH75" s="210"/>
    </row>
    <row r="76" spans="1:60" outlineLevel="1" x14ac:dyDescent="0.25">
      <c r="A76" s="217"/>
      <c r="B76" s="218"/>
      <c r="C76" s="249" t="s">
        <v>194</v>
      </c>
      <c r="D76" s="242"/>
      <c r="E76" s="242"/>
      <c r="F76" s="242"/>
      <c r="G76" s="242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0"/>
      <c r="Z76" s="210"/>
      <c r="AA76" s="210"/>
      <c r="AB76" s="210"/>
      <c r="AC76" s="210"/>
      <c r="AD76" s="210"/>
      <c r="AE76" s="210"/>
      <c r="AF76" s="210"/>
      <c r="AG76" s="210" t="s">
        <v>110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5">
      <c r="A77" s="217"/>
      <c r="B77" s="218"/>
      <c r="C77" s="250" t="s">
        <v>123</v>
      </c>
      <c r="D77" s="220"/>
      <c r="E77" s="221"/>
      <c r="F77" s="222"/>
      <c r="G77" s="222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9"/>
      <c r="Y77" s="210"/>
      <c r="Z77" s="210"/>
      <c r="AA77" s="210"/>
      <c r="AB77" s="210"/>
      <c r="AC77" s="210"/>
      <c r="AD77" s="210"/>
      <c r="AE77" s="210"/>
      <c r="AF77" s="210"/>
      <c r="AG77" s="210" t="s">
        <v>110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5">
      <c r="A78" s="217"/>
      <c r="B78" s="218"/>
      <c r="C78" s="249" t="s">
        <v>174</v>
      </c>
      <c r="D78" s="242"/>
      <c r="E78" s="242"/>
      <c r="F78" s="242"/>
      <c r="G78" s="242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9"/>
      <c r="Y78" s="210"/>
      <c r="Z78" s="210"/>
      <c r="AA78" s="210"/>
      <c r="AB78" s="210"/>
      <c r="AC78" s="210"/>
      <c r="AD78" s="210"/>
      <c r="AE78" s="210"/>
      <c r="AF78" s="210"/>
      <c r="AG78" s="210" t="s">
        <v>110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ht="41.4" outlineLevel="1" x14ac:dyDescent="0.25">
      <c r="A79" s="217"/>
      <c r="B79" s="218"/>
      <c r="C79" s="249" t="s">
        <v>175</v>
      </c>
      <c r="D79" s="242"/>
      <c r="E79" s="242"/>
      <c r="F79" s="242"/>
      <c r="G79" s="242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9"/>
      <c r="Y79" s="210"/>
      <c r="Z79" s="210"/>
      <c r="AA79" s="210"/>
      <c r="AB79" s="210"/>
      <c r="AC79" s="210"/>
      <c r="AD79" s="210"/>
      <c r="AE79" s="210"/>
      <c r="AF79" s="210"/>
      <c r="AG79" s="210" t="s">
        <v>110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39" t="str">
        <f>C79</f>
        <v>Vybourání starého poklopu včetně rámu a očištění vršku šachty. Osazení vyrovnávacích prstenců a rámu nového poklopu do nivelety nové vozovky a zajištění jeho polohy. Rám poklopu včetně vyrovnávacích prstenců zalít zálivkovou hmotou s vysokou pevností a odolností proti chemickým a rozmrazovacím látkám. Osazení nového víka poklopu, očištění a jeho ošetření minerálním olejem pro snadnější očištění od asfaltu. Po provedení a zaválcování finální asfaltové vrstvy vyčistit spáry a otvory od asflatu. Postup vždy dle návodu výrobce poklopu.</v>
      </c>
      <c r="BB79" s="210"/>
      <c r="BC79" s="210"/>
      <c r="BD79" s="210"/>
      <c r="BE79" s="210"/>
      <c r="BF79" s="210"/>
      <c r="BG79" s="210"/>
      <c r="BH79" s="210"/>
    </row>
    <row r="80" spans="1:60" outlineLevel="1" x14ac:dyDescent="0.25">
      <c r="A80" s="217"/>
      <c r="B80" s="218"/>
      <c r="C80" s="248"/>
      <c r="D80" s="241"/>
      <c r="E80" s="241"/>
      <c r="F80" s="241"/>
      <c r="G80" s="241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10"/>
      <c r="Z80" s="210"/>
      <c r="AA80" s="210"/>
      <c r="AB80" s="210"/>
      <c r="AC80" s="210"/>
      <c r="AD80" s="210"/>
      <c r="AE80" s="210"/>
      <c r="AF80" s="210"/>
      <c r="AG80" s="210" t="s">
        <v>113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5">
      <c r="A81" s="232">
        <v>10</v>
      </c>
      <c r="B81" s="233" t="s">
        <v>176</v>
      </c>
      <c r="C81" s="245" t="s">
        <v>177</v>
      </c>
      <c r="D81" s="234" t="s">
        <v>172</v>
      </c>
      <c r="E81" s="235">
        <v>22</v>
      </c>
      <c r="F81" s="236"/>
      <c r="G81" s="237">
        <f>ROUND(E81*F81,2)</f>
        <v>0</v>
      </c>
      <c r="H81" s="236"/>
      <c r="I81" s="237">
        <f>ROUND(E81*H81,2)</f>
        <v>0</v>
      </c>
      <c r="J81" s="236"/>
      <c r="K81" s="237">
        <f>ROUND(E81*J81,2)</f>
        <v>0</v>
      </c>
      <c r="L81" s="237">
        <v>21</v>
      </c>
      <c r="M81" s="237">
        <f>G81*(1+L81/100)</f>
        <v>0</v>
      </c>
      <c r="N81" s="237">
        <v>0.43381999999999998</v>
      </c>
      <c r="O81" s="237">
        <f>ROUND(E81*N81,2)</f>
        <v>9.5399999999999991</v>
      </c>
      <c r="P81" s="237">
        <v>0</v>
      </c>
      <c r="Q81" s="237">
        <f>ROUND(E81*P81,2)</f>
        <v>0</v>
      </c>
      <c r="R81" s="237"/>
      <c r="S81" s="237" t="s">
        <v>105</v>
      </c>
      <c r="T81" s="238" t="s">
        <v>120</v>
      </c>
      <c r="U81" s="219">
        <v>1.12266</v>
      </c>
      <c r="V81" s="219">
        <f>ROUND(E81*U81,2)</f>
        <v>24.7</v>
      </c>
      <c r="W81" s="219"/>
      <c r="X81" s="219" t="s">
        <v>107</v>
      </c>
      <c r="Y81" s="210"/>
      <c r="Z81" s="210"/>
      <c r="AA81" s="210"/>
      <c r="AB81" s="210"/>
      <c r="AC81" s="210"/>
      <c r="AD81" s="210"/>
      <c r="AE81" s="210"/>
      <c r="AF81" s="210"/>
      <c r="AG81" s="210" t="s">
        <v>108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ht="21" outlineLevel="1" x14ac:dyDescent="0.25">
      <c r="A82" s="217"/>
      <c r="B82" s="218"/>
      <c r="C82" s="246" t="s">
        <v>173</v>
      </c>
      <c r="D82" s="240"/>
      <c r="E82" s="240"/>
      <c r="F82" s="240"/>
      <c r="G82" s="240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0"/>
      <c r="Z82" s="210"/>
      <c r="AA82" s="210"/>
      <c r="AB82" s="210"/>
      <c r="AC82" s="210"/>
      <c r="AD82" s="210"/>
      <c r="AE82" s="210"/>
      <c r="AF82" s="210"/>
      <c r="AG82" s="210" t="s">
        <v>110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39" t="str">
        <f>C82</f>
        <v>- položka výškové úpravy zahrnuje všechny nutné práce a materiály pro zvýšení nebo snížení zařízení (včetně nutné úpravy stávajícího povrchu vozovky nebo chodníku).</v>
      </c>
      <c r="BB82" s="210"/>
      <c r="BC82" s="210"/>
      <c r="BD82" s="210"/>
      <c r="BE82" s="210"/>
      <c r="BF82" s="210"/>
      <c r="BG82" s="210"/>
      <c r="BH82" s="210"/>
    </row>
    <row r="83" spans="1:60" outlineLevel="1" x14ac:dyDescent="0.25">
      <c r="A83" s="217"/>
      <c r="B83" s="218"/>
      <c r="C83" s="248"/>
      <c r="D83" s="241"/>
      <c r="E83" s="241"/>
      <c r="F83" s="241"/>
      <c r="G83" s="241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9"/>
      <c r="Y83" s="210"/>
      <c r="Z83" s="210"/>
      <c r="AA83" s="210"/>
      <c r="AB83" s="210"/>
      <c r="AC83" s="210"/>
      <c r="AD83" s="210"/>
      <c r="AE83" s="210"/>
      <c r="AF83" s="210"/>
      <c r="AG83" s="210" t="s">
        <v>113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5">
      <c r="A84" s="232">
        <v>11</v>
      </c>
      <c r="B84" s="233" t="s">
        <v>208</v>
      </c>
      <c r="C84" s="245" t="s">
        <v>209</v>
      </c>
      <c r="D84" s="234" t="s">
        <v>172</v>
      </c>
      <c r="E84" s="235">
        <v>38</v>
      </c>
      <c r="F84" s="236"/>
      <c r="G84" s="237">
        <f>ROUND(E84*F84,2)</f>
        <v>0</v>
      </c>
      <c r="H84" s="236"/>
      <c r="I84" s="237">
        <f>ROUND(E84*H84,2)</f>
        <v>0</v>
      </c>
      <c r="J84" s="236"/>
      <c r="K84" s="237">
        <f>ROUND(E84*J84,2)</f>
        <v>0</v>
      </c>
      <c r="L84" s="237">
        <v>21</v>
      </c>
      <c r="M84" s="237">
        <f>G84*(1+L84/100)</f>
        <v>0</v>
      </c>
      <c r="N84" s="237">
        <v>0.31590000000000001</v>
      </c>
      <c r="O84" s="237">
        <f>ROUND(E84*N84,2)</f>
        <v>12</v>
      </c>
      <c r="P84" s="237">
        <v>0</v>
      </c>
      <c r="Q84" s="237">
        <f>ROUND(E84*P84,2)</f>
        <v>0</v>
      </c>
      <c r="R84" s="237"/>
      <c r="S84" s="237" t="s">
        <v>105</v>
      </c>
      <c r="T84" s="238" t="s">
        <v>120</v>
      </c>
      <c r="U84" s="219">
        <v>0.81972</v>
      </c>
      <c r="V84" s="219">
        <f>ROUND(E84*U84,2)</f>
        <v>31.15</v>
      </c>
      <c r="W84" s="219"/>
      <c r="X84" s="219" t="s">
        <v>107</v>
      </c>
      <c r="Y84" s="210"/>
      <c r="Z84" s="210"/>
      <c r="AA84" s="210"/>
      <c r="AB84" s="210"/>
      <c r="AC84" s="210"/>
      <c r="AD84" s="210"/>
      <c r="AE84" s="210"/>
      <c r="AF84" s="210"/>
      <c r="AG84" s="210" t="s">
        <v>108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5">
      <c r="A85" s="217"/>
      <c r="B85" s="218"/>
      <c r="C85" s="246" t="s">
        <v>210</v>
      </c>
      <c r="D85" s="240"/>
      <c r="E85" s="240"/>
      <c r="F85" s="240"/>
      <c r="G85" s="240"/>
      <c r="H85" s="219"/>
      <c r="I85" s="219"/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0"/>
      <c r="Z85" s="210"/>
      <c r="AA85" s="210"/>
      <c r="AB85" s="210"/>
      <c r="AC85" s="210"/>
      <c r="AD85" s="210"/>
      <c r="AE85" s="210"/>
      <c r="AF85" s="210"/>
      <c r="AG85" s="210" t="s">
        <v>110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5">
      <c r="A86" s="217"/>
      <c r="B86" s="218"/>
      <c r="C86" s="248"/>
      <c r="D86" s="241"/>
      <c r="E86" s="241"/>
      <c r="F86" s="241"/>
      <c r="G86" s="241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10"/>
      <c r="Z86" s="210"/>
      <c r="AA86" s="210"/>
      <c r="AB86" s="210"/>
      <c r="AC86" s="210"/>
      <c r="AD86" s="210"/>
      <c r="AE86" s="210"/>
      <c r="AF86" s="210"/>
      <c r="AG86" s="210" t="s">
        <v>113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x14ac:dyDescent="0.25">
      <c r="A87" s="226" t="s">
        <v>100</v>
      </c>
      <c r="B87" s="227" t="s">
        <v>68</v>
      </c>
      <c r="C87" s="244" t="s">
        <v>69</v>
      </c>
      <c r="D87" s="228"/>
      <c r="E87" s="229"/>
      <c r="F87" s="230"/>
      <c r="G87" s="230">
        <f>SUMIF(AG88:AG100,"&lt;&gt;NOR",G88:G100)</f>
        <v>0</v>
      </c>
      <c r="H87" s="230"/>
      <c r="I87" s="230">
        <f>SUM(I88:I100)</f>
        <v>0</v>
      </c>
      <c r="J87" s="230"/>
      <c r="K87" s="230">
        <f>SUM(K88:K100)</f>
        <v>0</v>
      </c>
      <c r="L87" s="230"/>
      <c r="M87" s="230">
        <f>SUM(M88:M100)</f>
        <v>0</v>
      </c>
      <c r="N87" s="230"/>
      <c r="O87" s="230">
        <f>SUM(O88:O100)</f>
        <v>0.78</v>
      </c>
      <c r="P87" s="230"/>
      <c r="Q87" s="230">
        <f>SUM(Q88:Q100)</f>
        <v>0</v>
      </c>
      <c r="R87" s="230"/>
      <c r="S87" s="230"/>
      <c r="T87" s="231"/>
      <c r="U87" s="225"/>
      <c r="V87" s="225">
        <f>SUM(V88:V100)</f>
        <v>1.71</v>
      </c>
      <c r="W87" s="225"/>
      <c r="X87" s="225"/>
      <c r="AG87" t="s">
        <v>101</v>
      </c>
    </row>
    <row r="88" spans="1:60" outlineLevel="1" x14ac:dyDescent="0.25">
      <c r="A88" s="232">
        <v>12</v>
      </c>
      <c r="B88" s="233" t="s">
        <v>178</v>
      </c>
      <c r="C88" s="245" t="s">
        <v>179</v>
      </c>
      <c r="D88" s="234" t="s">
        <v>163</v>
      </c>
      <c r="E88" s="235">
        <v>210.70312999999999</v>
      </c>
      <c r="F88" s="236"/>
      <c r="G88" s="237">
        <f>ROUND(E88*F88,2)</f>
        <v>0</v>
      </c>
      <c r="H88" s="236"/>
      <c r="I88" s="237">
        <f>ROUND(E88*H88,2)</f>
        <v>0</v>
      </c>
      <c r="J88" s="236"/>
      <c r="K88" s="237">
        <f>ROUND(E88*J88,2)</f>
        <v>0</v>
      </c>
      <c r="L88" s="237">
        <v>21</v>
      </c>
      <c r="M88" s="237">
        <f>G88*(1+L88/100)</f>
        <v>0</v>
      </c>
      <c r="N88" s="237">
        <v>3.7000000000000002E-3</v>
      </c>
      <c r="O88" s="237">
        <f>ROUND(E88*N88,2)</f>
        <v>0.78</v>
      </c>
      <c r="P88" s="237">
        <v>0</v>
      </c>
      <c r="Q88" s="237">
        <f>ROUND(E88*P88,2)</f>
        <v>0</v>
      </c>
      <c r="R88" s="237"/>
      <c r="S88" s="237" t="s">
        <v>105</v>
      </c>
      <c r="T88" s="238" t="s">
        <v>120</v>
      </c>
      <c r="U88" s="219">
        <v>8.0999999999999996E-3</v>
      </c>
      <c r="V88" s="219">
        <f>ROUND(E88*U88,2)</f>
        <v>1.71</v>
      </c>
      <c r="W88" s="219"/>
      <c r="X88" s="219" t="s">
        <v>107</v>
      </c>
      <c r="Y88" s="210"/>
      <c r="Z88" s="210"/>
      <c r="AA88" s="210"/>
      <c r="AB88" s="210"/>
      <c r="AC88" s="210"/>
      <c r="AD88" s="210"/>
      <c r="AE88" s="210"/>
      <c r="AF88" s="210"/>
      <c r="AG88" s="210" t="s">
        <v>108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5">
      <c r="A89" s="217"/>
      <c r="B89" s="218"/>
      <c r="C89" s="246" t="s">
        <v>157</v>
      </c>
      <c r="D89" s="240"/>
      <c r="E89" s="240"/>
      <c r="F89" s="240"/>
      <c r="G89" s="240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19"/>
      <c r="Y89" s="210"/>
      <c r="Z89" s="210"/>
      <c r="AA89" s="210"/>
      <c r="AB89" s="210"/>
      <c r="AC89" s="210"/>
      <c r="AD89" s="210"/>
      <c r="AE89" s="210"/>
      <c r="AF89" s="210"/>
      <c r="AG89" s="210" t="s">
        <v>110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5">
      <c r="A90" s="217"/>
      <c r="B90" s="218"/>
      <c r="C90" s="249" t="s">
        <v>180</v>
      </c>
      <c r="D90" s="242"/>
      <c r="E90" s="242"/>
      <c r="F90" s="242"/>
      <c r="G90" s="242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19"/>
      <c r="Y90" s="210"/>
      <c r="Z90" s="210"/>
      <c r="AA90" s="210"/>
      <c r="AB90" s="210"/>
      <c r="AC90" s="210"/>
      <c r="AD90" s="210"/>
      <c r="AE90" s="210"/>
      <c r="AF90" s="210"/>
      <c r="AG90" s="210" t="s">
        <v>110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5">
      <c r="A91" s="217"/>
      <c r="B91" s="218"/>
      <c r="C91" s="249" t="s">
        <v>181</v>
      </c>
      <c r="D91" s="242"/>
      <c r="E91" s="242"/>
      <c r="F91" s="242"/>
      <c r="G91" s="242"/>
      <c r="H91" s="219"/>
      <c r="I91" s="219"/>
      <c r="J91" s="219"/>
      <c r="K91" s="219"/>
      <c r="L91" s="219"/>
      <c r="M91" s="219"/>
      <c r="N91" s="219"/>
      <c r="O91" s="219"/>
      <c r="P91" s="219"/>
      <c r="Q91" s="219"/>
      <c r="R91" s="219"/>
      <c r="S91" s="219"/>
      <c r="T91" s="219"/>
      <c r="U91" s="219"/>
      <c r="V91" s="219"/>
      <c r="W91" s="219"/>
      <c r="X91" s="219"/>
      <c r="Y91" s="210"/>
      <c r="Z91" s="210"/>
      <c r="AA91" s="210"/>
      <c r="AB91" s="210"/>
      <c r="AC91" s="210"/>
      <c r="AD91" s="210"/>
      <c r="AE91" s="210"/>
      <c r="AF91" s="210"/>
      <c r="AG91" s="210" t="s">
        <v>110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5">
      <c r="A92" s="217"/>
      <c r="B92" s="218"/>
      <c r="C92" s="247" t="s">
        <v>221</v>
      </c>
      <c r="D92" s="223"/>
      <c r="E92" s="224">
        <v>68.512500000000003</v>
      </c>
      <c r="F92" s="219"/>
      <c r="G92" s="219"/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0"/>
      <c r="Z92" s="210"/>
      <c r="AA92" s="210"/>
      <c r="AB92" s="210"/>
      <c r="AC92" s="210"/>
      <c r="AD92" s="210"/>
      <c r="AE92" s="210"/>
      <c r="AF92" s="210"/>
      <c r="AG92" s="210" t="s">
        <v>112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5">
      <c r="A93" s="217"/>
      <c r="B93" s="218"/>
      <c r="C93" s="247" t="s">
        <v>222</v>
      </c>
      <c r="D93" s="223"/>
      <c r="E93" s="224">
        <v>8.3343799999999995</v>
      </c>
      <c r="F93" s="219"/>
      <c r="G93" s="219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19"/>
      <c r="U93" s="219"/>
      <c r="V93" s="219"/>
      <c r="W93" s="219"/>
      <c r="X93" s="219"/>
      <c r="Y93" s="210"/>
      <c r="Z93" s="210"/>
      <c r="AA93" s="210"/>
      <c r="AB93" s="210"/>
      <c r="AC93" s="210"/>
      <c r="AD93" s="210"/>
      <c r="AE93" s="210"/>
      <c r="AF93" s="210"/>
      <c r="AG93" s="210" t="s">
        <v>112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5">
      <c r="A94" s="217"/>
      <c r="B94" s="218"/>
      <c r="C94" s="247" t="s">
        <v>223</v>
      </c>
      <c r="D94" s="223"/>
      <c r="E94" s="224">
        <v>126.65625</v>
      </c>
      <c r="F94" s="219"/>
      <c r="G94" s="219"/>
      <c r="H94" s="219"/>
      <c r="I94" s="219"/>
      <c r="J94" s="219"/>
      <c r="K94" s="219"/>
      <c r="L94" s="219"/>
      <c r="M94" s="219"/>
      <c r="N94" s="219"/>
      <c r="O94" s="219"/>
      <c r="P94" s="219"/>
      <c r="Q94" s="219"/>
      <c r="R94" s="219"/>
      <c r="S94" s="219"/>
      <c r="T94" s="219"/>
      <c r="U94" s="219"/>
      <c r="V94" s="219"/>
      <c r="W94" s="219"/>
      <c r="X94" s="219"/>
      <c r="Y94" s="210"/>
      <c r="Z94" s="210"/>
      <c r="AA94" s="210"/>
      <c r="AB94" s="210"/>
      <c r="AC94" s="210"/>
      <c r="AD94" s="210"/>
      <c r="AE94" s="210"/>
      <c r="AF94" s="210"/>
      <c r="AG94" s="210" t="s">
        <v>112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5">
      <c r="A95" s="217"/>
      <c r="B95" s="218"/>
      <c r="C95" s="247" t="s">
        <v>224</v>
      </c>
      <c r="D95" s="223"/>
      <c r="E95" s="224">
        <v>7.2</v>
      </c>
      <c r="F95" s="219"/>
      <c r="G95" s="219"/>
      <c r="H95" s="219"/>
      <c r="I95" s="219"/>
      <c r="J95" s="219"/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0"/>
      <c r="Z95" s="210"/>
      <c r="AA95" s="210"/>
      <c r="AB95" s="210"/>
      <c r="AC95" s="210"/>
      <c r="AD95" s="210"/>
      <c r="AE95" s="210"/>
      <c r="AF95" s="210"/>
      <c r="AG95" s="210" t="s">
        <v>112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5">
      <c r="A96" s="217"/>
      <c r="B96" s="218"/>
      <c r="C96" s="248"/>
      <c r="D96" s="241"/>
      <c r="E96" s="241"/>
      <c r="F96" s="241"/>
      <c r="G96" s="241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0"/>
      <c r="Z96" s="210"/>
      <c r="AA96" s="210"/>
      <c r="AB96" s="210"/>
      <c r="AC96" s="210"/>
      <c r="AD96" s="210"/>
      <c r="AE96" s="210"/>
      <c r="AF96" s="210"/>
      <c r="AG96" s="210" t="s">
        <v>113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5">
      <c r="A97" s="232">
        <v>13</v>
      </c>
      <c r="B97" s="233" t="s">
        <v>185</v>
      </c>
      <c r="C97" s="245" t="s">
        <v>186</v>
      </c>
      <c r="D97" s="234" t="s">
        <v>156</v>
      </c>
      <c r="E97" s="235">
        <v>87</v>
      </c>
      <c r="F97" s="236"/>
      <c r="G97" s="237">
        <f>ROUND(E97*F97,2)</f>
        <v>0</v>
      </c>
      <c r="H97" s="236"/>
      <c r="I97" s="237">
        <f>ROUND(E97*H97,2)</f>
        <v>0</v>
      </c>
      <c r="J97" s="236"/>
      <c r="K97" s="237">
        <f>ROUND(E97*J97,2)</f>
        <v>0</v>
      </c>
      <c r="L97" s="237">
        <v>21</v>
      </c>
      <c r="M97" s="237">
        <f>G97*(1+L97/100)</f>
        <v>0</v>
      </c>
      <c r="N97" s="237">
        <v>0</v>
      </c>
      <c r="O97" s="237">
        <f>ROUND(E97*N97,2)</f>
        <v>0</v>
      </c>
      <c r="P97" s="237">
        <v>0</v>
      </c>
      <c r="Q97" s="237">
        <f>ROUND(E97*P97,2)</f>
        <v>0</v>
      </c>
      <c r="R97" s="237"/>
      <c r="S97" s="237" t="s">
        <v>105</v>
      </c>
      <c r="T97" s="238" t="s">
        <v>120</v>
      </c>
      <c r="U97" s="219">
        <v>0</v>
      </c>
      <c r="V97" s="219">
        <f>ROUND(E97*U97,2)</f>
        <v>0</v>
      </c>
      <c r="W97" s="219"/>
      <c r="X97" s="219" t="s">
        <v>107</v>
      </c>
      <c r="Y97" s="210"/>
      <c r="Z97" s="210"/>
      <c r="AA97" s="210"/>
      <c r="AB97" s="210"/>
      <c r="AC97" s="210"/>
      <c r="AD97" s="210"/>
      <c r="AE97" s="210"/>
      <c r="AF97" s="210"/>
      <c r="AG97" s="210" t="s">
        <v>108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5">
      <c r="A98" s="217"/>
      <c r="B98" s="218"/>
      <c r="C98" s="246" t="s">
        <v>187</v>
      </c>
      <c r="D98" s="240"/>
      <c r="E98" s="240"/>
      <c r="F98" s="240"/>
      <c r="G98" s="240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19"/>
      <c r="T98" s="219"/>
      <c r="U98" s="219"/>
      <c r="V98" s="219"/>
      <c r="W98" s="219"/>
      <c r="X98" s="219"/>
      <c r="Y98" s="210"/>
      <c r="Z98" s="210"/>
      <c r="AA98" s="210"/>
      <c r="AB98" s="210"/>
      <c r="AC98" s="210"/>
      <c r="AD98" s="210"/>
      <c r="AE98" s="210"/>
      <c r="AF98" s="210"/>
      <c r="AG98" s="210" t="s">
        <v>110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5">
      <c r="A99" s="217"/>
      <c r="B99" s="218"/>
      <c r="C99" s="247" t="s">
        <v>225</v>
      </c>
      <c r="D99" s="223"/>
      <c r="E99" s="224">
        <v>87</v>
      </c>
      <c r="F99" s="219"/>
      <c r="G99" s="219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219"/>
      <c r="S99" s="219"/>
      <c r="T99" s="219"/>
      <c r="U99" s="219"/>
      <c r="V99" s="219"/>
      <c r="W99" s="219"/>
      <c r="X99" s="219"/>
      <c r="Y99" s="210"/>
      <c r="Z99" s="210"/>
      <c r="AA99" s="210"/>
      <c r="AB99" s="210"/>
      <c r="AC99" s="210"/>
      <c r="AD99" s="210"/>
      <c r="AE99" s="210"/>
      <c r="AF99" s="210"/>
      <c r="AG99" s="210" t="s">
        <v>112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5">
      <c r="A100" s="217"/>
      <c r="B100" s="218"/>
      <c r="C100" s="248"/>
      <c r="D100" s="241"/>
      <c r="E100" s="241"/>
      <c r="F100" s="241"/>
      <c r="G100" s="241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19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113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x14ac:dyDescent="0.25">
      <c r="A101" s="226" t="s">
        <v>100</v>
      </c>
      <c r="B101" s="227" t="s">
        <v>70</v>
      </c>
      <c r="C101" s="244" t="s">
        <v>71</v>
      </c>
      <c r="D101" s="228"/>
      <c r="E101" s="229"/>
      <c r="F101" s="230"/>
      <c r="G101" s="230">
        <f>SUMIF(AG102:AG105,"&lt;&gt;NOR",G102:G105)</f>
        <v>0</v>
      </c>
      <c r="H101" s="230"/>
      <c r="I101" s="230">
        <f>SUM(I102:I105)</f>
        <v>0</v>
      </c>
      <c r="J101" s="230"/>
      <c r="K101" s="230">
        <f>SUM(K102:K105)</f>
        <v>0</v>
      </c>
      <c r="L101" s="230"/>
      <c r="M101" s="230">
        <f>SUM(M102:M105)</f>
        <v>0</v>
      </c>
      <c r="N101" s="230"/>
      <c r="O101" s="230">
        <f>SUM(O102:O105)</f>
        <v>0</v>
      </c>
      <c r="P101" s="230"/>
      <c r="Q101" s="230">
        <f>SUM(Q102:Q105)</f>
        <v>0</v>
      </c>
      <c r="R101" s="230"/>
      <c r="S101" s="230"/>
      <c r="T101" s="231"/>
      <c r="U101" s="225"/>
      <c r="V101" s="225">
        <f>SUM(V102:V105)</f>
        <v>0</v>
      </c>
      <c r="W101" s="225"/>
      <c r="X101" s="225"/>
      <c r="AG101" t="s">
        <v>101</v>
      </c>
    </row>
    <row r="102" spans="1:60" outlineLevel="1" x14ac:dyDescent="0.25">
      <c r="A102" s="232">
        <v>14</v>
      </c>
      <c r="B102" s="233" t="s">
        <v>189</v>
      </c>
      <c r="C102" s="245" t="s">
        <v>190</v>
      </c>
      <c r="D102" s="234" t="s">
        <v>163</v>
      </c>
      <c r="E102" s="235">
        <v>4684.1000000000004</v>
      </c>
      <c r="F102" s="236"/>
      <c r="G102" s="237">
        <f>ROUND(E102*F102,2)</f>
        <v>0</v>
      </c>
      <c r="H102" s="236"/>
      <c r="I102" s="237">
        <f>ROUND(E102*H102,2)</f>
        <v>0</v>
      </c>
      <c r="J102" s="236"/>
      <c r="K102" s="237">
        <f>ROUND(E102*J102,2)</f>
        <v>0</v>
      </c>
      <c r="L102" s="237">
        <v>21</v>
      </c>
      <c r="M102" s="237">
        <f>G102*(1+L102/100)</f>
        <v>0</v>
      </c>
      <c r="N102" s="237">
        <v>0</v>
      </c>
      <c r="O102" s="237">
        <f>ROUND(E102*N102,2)</f>
        <v>0</v>
      </c>
      <c r="P102" s="237">
        <v>0</v>
      </c>
      <c r="Q102" s="237">
        <f>ROUND(E102*P102,2)</f>
        <v>0</v>
      </c>
      <c r="R102" s="237"/>
      <c r="S102" s="237" t="s">
        <v>105</v>
      </c>
      <c r="T102" s="238" t="s">
        <v>106</v>
      </c>
      <c r="U102" s="219">
        <v>0</v>
      </c>
      <c r="V102" s="219">
        <f>ROUND(E102*U102,2)</f>
        <v>0</v>
      </c>
      <c r="W102" s="219"/>
      <c r="X102" s="219" t="s">
        <v>107</v>
      </c>
      <c r="Y102" s="210"/>
      <c r="Z102" s="210"/>
      <c r="AA102" s="210"/>
      <c r="AB102" s="210"/>
      <c r="AC102" s="210"/>
      <c r="AD102" s="210"/>
      <c r="AE102" s="210"/>
      <c r="AF102" s="210"/>
      <c r="AG102" s="210" t="s">
        <v>108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5">
      <c r="A103" s="217"/>
      <c r="B103" s="218"/>
      <c r="C103" s="246" t="s">
        <v>191</v>
      </c>
      <c r="D103" s="240"/>
      <c r="E103" s="240"/>
      <c r="F103" s="240"/>
      <c r="G103" s="240"/>
      <c r="H103" s="219"/>
      <c r="I103" s="219"/>
      <c r="J103" s="219"/>
      <c r="K103" s="219"/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  <c r="V103" s="219"/>
      <c r="W103" s="219"/>
      <c r="X103" s="219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110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5">
      <c r="A104" s="217"/>
      <c r="B104" s="218"/>
      <c r="C104" s="247" t="s">
        <v>226</v>
      </c>
      <c r="D104" s="223"/>
      <c r="E104" s="224">
        <v>4684.1000000000004</v>
      </c>
      <c r="F104" s="219"/>
      <c r="G104" s="219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19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112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5">
      <c r="A105" s="217"/>
      <c r="B105" s="218"/>
      <c r="C105" s="248"/>
      <c r="D105" s="241"/>
      <c r="E105" s="241"/>
      <c r="F105" s="241"/>
      <c r="G105" s="241"/>
      <c r="H105" s="219"/>
      <c r="I105" s="219"/>
      <c r="J105" s="219"/>
      <c r="K105" s="219"/>
      <c r="L105" s="219"/>
      <c r="M105" s="219"/>
      <c r="N105" s="219"/>
      <c r="O105" s="219"/>
      <c r="P105" s="219"/>
      <c r="Q105" s="219"/>
      <c r="R105" s="219"/>
      <c r="S105" s="219"/>
      <c r="T105" s="219"/>
      <c r="U105" s="219"/>
      <c r="V105" s="219"/>
      <c r="W105" s="219"/>
      <c r="X105" s="219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113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x14ac:dyDescent="0.25">
      <c r="A106" s="3"/>
      <c r="B106" s="4"/>
      <c r="C106" s="251"/>
      <c r="D106" s="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AE106">
        <v>15</v>
      </c>
      <c r="AF106">
        <v>21</v>
      </c>
      <c r="AG106" t="s">
        <v>87</v>
      </c>
    </row>
    <row r="107" spans="1:60" x14ac:dyDescent="0.25">
      <c r="A107" s="213"/>
      <c r="B107" s="214" t="s">
        <v>29</v>
      </c>
      <c r="C107" s="252"/>
      <c r="D107" s="215"/>
      <c r="E107" s="216"/>
      <c r="F107" s="216"/>
      <c r="G107" s="243">
        <f>G8+G31+G73+G87+G101</f>
        <v>0</v>
      </c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AE107">
        <f>SUMIF(L7:L105,AE106,G7:G105)</f>
        <v>0</v>
      </c>
      <c r="AF107">
        <f>SUMIF(L7:L105,AF106,G7:G105)</f>
        <v>0</v>
      </c>
      <c r="AG107" t="s">
        <v>193</v>
      </c>
    </row>
    <row r="108" spans="1:60" x14ac:dyDescent="0.25">
      <c r="C108" s="253"/>
      <c r="D108" s="10"/>
      <c r="AG108" t="s">
        <v>195</v>
      </c>
    </row>
    <row r="109" spans="1:60" x14ac:dyDescent="0.25">
      <c r="D109" s="10"/>
    </row>
    <row r="110" spans="1:60" x14ac:dyDescent="0.25">
      <c r="D110" s="10"/>
    </row>
    <row r="111" spans="1:60" x14ac:dyDescent="0.25">
      <c r="D111" s="10"/>
    </row>
    <row r="112" spans="1:60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wFCzxu+IRmVvdXDE7Z78d2yRQy6gdnG4ouQPkmWeXMBN3XeoJiKQAab6MwkAA4E6kO4ZTajjVfS1WQJ8Vn53Tg==" saltValue="oeDMd+IXwgiByzTdkCtjzA==" spinCount="100000" sheet="1"/>
  <mergeCells count="65">
    <mergeCell ref="C96:G96"/>
    <mergeCell ref="C98:G98"/>
    <mergeCell ref="C100:G100"/>
    <mergeCell ref="C103:G103"/>
    <mergeCell ref="C105:G105"/>
    <mergeCell ref="C83:G83"/>
    <mergeCell ref="C85:G85"/>
    <mergeCell ref="C86:G86"/>
    <mergeCell ref="C89:G89"/>
    <mergeCell ref="C90:G90"/>
    <mergeCell ref="C91:G91"/>
    <mergeCell ref="C75:G75"/>
    <mergeCell ref="C76:G76"/>
    <mergeCell ref="C78:G78"/>
    <mergeCell ref="C79:G79"/>
    <mergeCell ref="C80:G80"/>
    <mergeCell ref="C82:G82"/>
    <mergeCell ref="C64:G64"/>
    <mergeCell ref="C66:G66"/>
    <mergeCell ref="C67:G67"/>
    <mergeCell ref="C68:G68"/>
    <mergeCell ref="C69:G69"/>
    <mergeCell ref="C72:G72"/>
    <mergeCell ref="C55:G55"/>
    <mergeCell ref="C56:G56"/>
    <mergeCell ref="C58:G58"/>
    <mergeCell ref="C60:G60"/>
    <mergeCell ref="C61:G61"/>
    <mergeCell ref="C62:G62"/>
    <mergeCell ref="C47:G47"/>
    <mergeCell ref="C48:G48"/>
    <mergeCell ref="C49:G49"/>
    <mergeCell ref="C51:G51"/>
    <mergeCell ref="C53:G53"/>
    <mergeCell ref="C54:G54"/>
    <mergeCell ref="C39:G39"/>
    <mergeCell ref="C41:G41"/>
    <mergeCell ref="C43:G43"/>
    <mergeCell ref="C44:G44"/>
    <mergeCell ref="C45:G45"/>
    <mergeCell ref="C46:G46"/>
    <mergeCell ref="C33:G33"/>
    <mergeCell ref="C34:G34"/>
    <mergeCell ref="C35:G35"/>
    <mergeCell ref="C36:G36"/>
    <mergeCell ref="C37:G37"/>
    <mergeCell ref="C38:G38"/>
    <mergeCell ref="C23:G23"/>
    <mergeCell ref="C25:G25"/>
    <mergeCell ref="C26:G26"/>
    <mergeCell ref="C27:G27"/>
    <mergeCell ref="C28:G28"/>
    <mergeCell ref="C30:G30"/>
    <mergeCell ref="C14:G14"/>
    <mergeCell ref="C16:G16"/>
    <mergeCell ref="C18:G18"/>
    <mergeCell ref="C19:G19"/>
    <mergeCell ref="C21:G21"/>
    <mergeCell ref="C22:G22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0913F-5D84-4DB6-8C38-4519EB9CC61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5" customWidth="1"/>
    <col min="3" max="3" width="63.33203125" style="17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5" t="s">
        <v>74</v>
      </c>
      <c r="B1" s="195"/>
      <c r="C1" s="195"/>
      <c r="D1" s="195"/>
      <c r="E1" s="195"/>
      <c r="F1" s="195"/>
      <c r="G1" s="195"/>
      <c r="AG1" t="s">
        <v>75</v>
      </c>
    </row>
    <row r="2" spans="1:60" ht="25.05" customHeight="1" x14ac:dyDescent="0.25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76</v>
      </c>
    </row>
    <row r="3" spans="1:60" ht="25.05" customHeight="1" x14ac:dyDescent="0.25">
      <c r="A3" s="196" t="s">
        <v>8</v>
      </c>
      <c r="B3" s="49" t="s">
        <v>56</v>
      </c>
      <c r="C3" s="199" t="s">
        <v>57</v>
      </c>
      <c r="D3" s="197"/>
      <c r="E3" s="197"/>
      <c r="F3" s="197"/>
      <c r="G3" s="198"/>
      <c r="AC3" s="175" t="s">
        <v>76</v>
      </c>
      <c r="AG3" t="s">
        <v>77</v>
      </c>
    </row>
    <row r="4" spans="1:60" ht="25.05" customHeight="1" x14ac:dyDescent="0.25">
      <c r="A4" s="200" t="s">
        <v>9</v>
      </c>
      <c r="B4" s="201" t="s">
        <v>50</v>
      </c>
      <c r="C4" s="202" t="s">
        <v>57</v>
      </c>
      <c r="D4" s="203"/>
      <c r="E4" s="203"/>
      <c r="F4" s="203"/>
      <c r="G4" s="204"/>
      <c r="AG4" t="s">
        <v>78</v>
      </c>
    </row>
    <row r="5" spans="1:60" x14ac:dyDescent="0.25">
      <c r="D5" s="10"/>
    </row>
    <row r="6" spans="1:60" ht="39.6" x14ac:dyDescent="0.25">
      <c r="A6" s="206" t="s">
        <v>79</v>
      </c>
      <c r="B6" s="208" t="s">
        <v>80</v>
      </c>
      <c r="C6" s="208" t="s">
        <v>81</v>
      </c>
      <c r="D6" s="207" t="s">
        <v>82</v>
      </c>
      <c r="E6" s="206" t="s">
        <v>83</v>
      </c>
      <c r="F6" s="205" t="s">
        <v>84</v>
      </c>
      <c r="G6" s="206" t="s">
        <v>29</v>
      </c>
      <c r="H6" s="209" t="s">
        <v>30</v>
      </c>
      <c r="I6" s="209" t="s">
        <v>85</v>
      </c>
      <c r="J6" s="209" t="s">
        <v>31</v>
      </c>
      <c r="K6" s="209" t="s">
        <v>86</v>
      </c>
      <c r="L6" s="209" t="s">
        <v>87</v>
      </c>
      <c r="M6" s="209" t="s">
        <v>88</v>
      </c>
      <c r="N6" s="209" t="s">
        <v>89</v>
      </c>
      <c r="O6" s="209" t="s">
        <v>90</v>
      </c>
      <c r="P6" s="209" t="s">
        <v>91</v>
      </c>
      <c r="Q6" s="209" t="s">
        <v>92</v>
      </c>
      <c r="R6" s="209" t="s">
        <v>93</v>
      </c>
      <c r="S6" s="209" t="s">
        <v>94</v>
      </c>
      <c r="T6" s="209" t="s">
        <v>95</v>
      </c>
      <c r="U6" s="209" t="s">
        <v>96</v>
      </c>
      <c r="V6" s="209" t="s">
        <v>97</v>
      </c>
      <c r="W6" s="209" t="s">
        <v>98</v>
      </c>
      <c r="X6" s="209" t="s">
        <v>99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5">
      <c r="A8" s="226" t="s">
        <v>100</v>
      </c>
      <c r="B8" s="227" t="s">
        <v>72</v>
      </c>
      <c r="C8" s="244" t="s">
        <v>28</v>
      </c>
      <c r="D8" s="228"/>
      <c r="E8" s="229"/>
      <c r="F8" s="230"/>
      <c r="G8" s="230">
        <f>SUMIF(AG9:AG68,"&lt;&gt;NOR",G9:G68)</f>
        <v>0</v>
      </c>
      <c r="H8" s="230"/>
      <c r="I8" s="230">
        <f>SUM(I9:I68)</f>
        <v>0</v>
      </c>
      <c r="J8" s="230"/>
      <c r="K8" s="230">
        <f>SUM(K9:K68)</f>
        <v>0</v>
      </c>
      <c r="L8" s="230"/>
      <c r="M8" s="230">
        <f>SUM(M9:M68)</f>
        <v>0</v>
      </c>
      <c r="N8" s="230"/>
      <c r="O8" s="230">
        <f>SUM(O9:O68)</f>
        <v>0</v>
      </c>
      <c r="P8" s="230"/>
      <c r="Q8" s="230">
        <f>SUM(Q9:Q68)</f>
        <v>0</v>
      </c>
      <c r="R8" s="230"/>
      <c r="S8" s="230"/>
      <c r="T8" s="231"/>
      <c r="U8" s="225"/>
      <c r="V8" s="225">
        <f>SUM(V9:V68)</f>
        <v>0</v>
      </c>
      <c r="W8" s="225"/>
      <c r="X8" s="225"/>
      <c r="AG8" t="s">
        <v>101</v>
      </c>
    </row>
    <row r="9" spans="1:60" outlineLevel="1" x14ac:dyDescent="0.25">
      <c r="A9" s="232">
        <v>1</v>
      </c>
      <c r="B9" s="233" t="s">
        <v>227</v>
      </c>
      <c r="C9" s="245" t="s">
        <v>228</v>
      </c>
      <c r="D9" s="234" t="s">
        <v>229</v>
      </c>
      <c r="E9" s="235">
        <v>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/>
      <c r="S9" s="237" t="s">
        <v>105</v>
      </c>
      <c r="T9" s="238" t="s">
        <v>106</v>
      </c>
      <c r="U9" s="219">
        <v>0</v>
      </c>
      <c r="V9" s="219">
        <f>ROUND(E9*U9,2)</f>
        <v>0</v>
      </c>
      <c r="W9" s="219"/>
      <c r="X9" s="219" t="s">
        <v>107</v>
      </c>
      <c r="Y9" s="210"/>
      <c r="Z9" s="210"/>
      <c r="AA9" s="210"/>
      <c r="AB9" s="210"/>
      <c r="AC9" s="210"/>
      <c r="AD9" s="210"/>
      <c r="AE9" s="210"/>
      <c r="AF9" s="210"/>
      <c r="AG9" s="210" t="s">
        <v>108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5">
      <c r="A10" s="217"/>
      <c r="B10" s="218"/>
      <c r="C10" s="255"/>
      <c r="D10" s="254"/>
      <c r="E10" s="254"/>
      <c r="F10" s="254"/>
      <c r="G10" s="254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113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32">
        <v>2</v>
      </c>
      <c r="B11" s="233" t="s">
        <v>230</v>
      </c>
      <c r="C11" s="245" t="s">
        <v>231</v>
      </c>
      <c r="D11" s="234" t="s">
        <v>229</v>
      </c>
      <c r="E11" s="235">
        <v>1</v>
      </c>
      <c r="F11" s="236"/>
      <c r="G11" s="237">
        <f>ROUND(E11*F11,2)</f>
        <v>0</v>
      </c>
      <c r="H11" s="236"/>
      <c r="I11" s="237">
        <f>ROUND(E11*H11,2)</f>
        <v>0</v>
      </c>
      <c r="J11" s="236"/>
      <c r="K11" s="237">
        <f>ROUND(E11*J11,2)</f>
        <v>0</v>
      </c>
      <c r="L11" s="237">
        <v>21</v>
      </c>
      <c r="M11" s="237">
        <f>G11*(1+L11/100)</f>
        <v>0</v>
      </c>
      <c r="N11" s="237">
        <v>0</v>
      </c>
      <c r="O11" s="237">
        <f>ROUND(E11*N11,2)</f>
        <v>0</v>
      </c>
      <c r="P11" s="237">
        <v>0</v>
      </c>
      <c r="Q11" s="237">
        <f>ROUND(E11*P11,2)</f>
        <v>0</v>
      </c>
      <c r="R11" s="237"/>
      <c r="S11" s="237" t="s">
        <v>105</v>
      </c>
      <c r="T11" s="238" t="s">
        <v>106</v>
      </c>
      <c r="U11" s="219">
        <v>0</v>
      </c>
      <c r="V11" s="219">
        <f>ROUND(E11*U11,2)</f>
        <v>0</v>
      </c>
      <c r="W11" s="219"/>
      <c r="X11" s="219" t="s">
        <v>107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108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61.8" outlineLevel="1" x14ac:dyDescent="0.25">
      <c r="A12" s="217"/>
      <c r="B12" s="218"/>
      <c r="C12" s="246" t="s">
        <v>275</v>
      </c>
      <c r="D12" s="240"/>
      <c r="E12" s="240"/>
      <c r="F12" s="240"/>
      <c r="G12" s="240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0"/>
      <c r="Z12" s="210"/>
      <c r="AA12" s="210"/>
      <c r="AB12" s="210"/>
      <c r="AC12" s="210"/>
      <c r="AD12" s="210"/>
      <c r="AE12" s="210"/>
      <c r="AF12" s="210"/>
      <c r="AG12" s="210" t="s">
        <v>110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39" t="str">
        <f>C12</f>
        <v>zahrnuje veškeré náklady spojené s objednatelem požadovanými zařízeními. Veškeré přechodné svislé i vodorovné dopravní značení, dopravní zařízení, výstražné vozíky,montáž, demontáž, pronájem, pravidelnou kontrolu, údržbu, servis, přemisťování, přeznačování a manipulaci s nimi a zajištění inženýrské činnosti pro projednání DIO. Definitivní řešení provizorního dopravního opatření si zajistí zhotovitel stavby včetně detailního projednání a patřičných rozhodnutí s ohledem na skutečnou dopravní situaci a skutečné omezení dopravy v daných časových horizontech,včetně zajištění provizorních pěších tras. Náklady spojené se zajištěním uzavírek a stanovení místní úpravy na PK vč. související inženýrské činnoti dle PD a požadavků objednatele během výstavby.</v>
      </c>
      <c r="BB12" s="210"/>
      <c r="BC12" s="210"/>
      <c r="BD12" s="210"/>
      <c r="BE12" s="210"/>
      <c r="BF12" s="210"/>
      <c r="BG12" s="210"/>
      <c r="BH12" s="210"/>
    </row>
    <row r="13" spans="1:60" outlineLevel="1" x14ac:dyDescent="0.25">
      <c r="A13" s="217"/>
      <c r="B13" s="218"/>
      <c r="C13" s="250" t="s">
        <v>123</v>
      </c>
      <c r="D13" s="220"/>
      <c r="E13" s="221"/>
      <c r="F13" s="222"/>
      <c r="G13" s="222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0"/>
      <c r="Z13" s="210"/>
      <c r="AA13" s="210"/>
      <c r="AB13" s="210"/>
      <c r="AC13" s="210"/>
      <c r="AD13" s="210"/>
      <c r="AE13" s="210"/>
      <c r="AF13" s="210"/>
      <c r="AG13" s="210" t="s">
        <v>110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5">
      <c r="A14" s="217"/>
      <c r="B14" s="218"/>
      <c r="C14" s="249" t="s">
        <v>232</v>
      </c>
      <c r="D14" s="242"/>
      <c r="E14" s="242"/>
      <c r="F14" s="242"/>
      <c r="G14" s="242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110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5">
      <c r="A15" s="217"/>
      <c r="B15" s="218"/>
      <c r="C15" s="248"/>
      <c r="D15" s="241"/>
      <c r="E15" s="241"/>
      <c r="F15" s="241"/>
      <c r="G15" s="241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0"/>
      <c r="Z15" s="210"/>
      <c r="AA15" s="210"/>
      <c r="AB15" s="210"/>
      <c r="AC15" s="210"/>
      <c r="AD15" s="210"/>
      <c r="AE15" s="210"/>
      <c r="AF15" s="210"/>
      <c r="AG15" s="210" t="s">
        <v>113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5">
      <c r="A16" s="232">
        <v>3</v>
      </c>
      <c r="B16" s="233" t="s">
        <v>233</v>
      </c>
      <c r="C16" s="245" t="s">
        <v>234</v>
      </c>
      <c r="D16" s="234" t="s">
        <v>229</v>
      </c>
      <c r="E16" s="235">
        <v>1</v>
      </c>
      <c r="F16" s="236"/>
      <c r="G16" s="237">
        <f>ROUND(E16*F16,2)</f>
        <v>0</v>
      </c>
      <c r="H16" s="236"/>
      <c r="I16" s="237">
        <f>ROUND(E16*H16,2)</f>
        <v>0</v>
      </c>
      <c r="J16" s="236"/>
      <c r="K16" s="237">
        <f>ROUND(E16*J16,2)</f>
        <v>0</v>
      </c>
      <c r="L16" s="237">
        <v>21</v>
      </c>
      <c r="M16" s="237">
        <f>G16*(1+L16/100)</f>
        <v>0</v>
      </c>
      <c r="N16" s="237">
        <v>0</v>
      </c>
      <c r="O16" s="237">
        <f>ROUND(E16*N16,2)</f>
        <v>0</v>
      </c>
      <c r="P16" s="237">
        <v>0</v>
      </c>
      <c r="Q16" s="237">
        <f>ROUND(E16*P16,2)</f>
        <v>0</v>
      </c>
      <c r="R16" s="237"/>
      <c r="S16" s="237" t="s">
        <v>105</v>
      </c>
      <c r="T16" s="238" t="s">
        <v>106</v>
      </c>
      <c r="U16" s="219">
        <v>0</v>
      </c>
      <c r="V16" s="219">
        <f>ROUND(E16*U16,2)</f>
        <v>0</v>
      </c>
      <c r="W16" s="219"/>
      <c r="X16" s="219" t="s">
        <v>107</v>
      </c>
      <c r="Y16" s="210"/>
      <c r="Z16" s="210"/>
      <c r="AA16" s="210"/>
      <c r="AB16" s="210"/>
      <c r="AC16" s="210"/>
      <c r="AD16" s="210"/>
      <c r="AE16" s="210"/>
      <c r="AF16" s="210"/>
      <c r="AG16" s="210" t="s">
        <v>108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1" outlineLevel="1" x14ac:dyDescent="0.25">
      <c r="A17" s="217"/>
      <c r="B17" s="218"/>
      <c r="C17" s="246" t="s">
        <v>235</v>
      </c>
      <c r="D17" s="240"/>
      <c r="E17" s="240"/>
      <c r="F17" s="240"/>
      <c r="G17" s="240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0"/>
      <c r="Z17" s="210"/>
      <c r="AA17" s="210"/>
      <c r="AB17" s="210"/>
      <c r="AC17" s="210"/>
      <c r="AD17" s="210"/>
      <c r="AE17" s="210"/>
      <c r="AF17" s="210"/>
      <c r="AG17" s="210" t="s">
        <v>110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39" t="str">
        <f>C17</f>
        <v>zahrnuje veškeré náklady spojené s objednatelem požadovanými zařízeními. Ochrana stávajících sítí technické infrastruktury na staveništi a zajištění stability</v>
      </c>
      <c r="BB17" s="210"/>
      <c r="BC17" s="210"/>
      <c r="BD17" s="210"/>
      <c r="BE17" s="210"/>
      <c r="BF17" s="210"/>
      <c r="BG17" s="210"/>
      <c r="BH17" s="210"/>
    </row>
    <row r="18" spans="1:60" outlineLevel="1" x14ac:dyDescent="0.25">
      <c r="A18" s="217"/>
      <c r="B18" s="218"/>
      <c r="C18" s="249" t="s">
        <v>236</v>
      </c>
      <c r="D18" s="242"/>
      <c r="E18" s="242"/>
      <c r="F18" s="242"/>
      <c r="G18" s="242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0"/>
      <c r="Z18" s="210"/>
      <c r="AA18" s="210"/>
      <c r="AB18" s="210"/>
      <c r="AC18" s="210"/>
      <c r="AD18" s="210"/>
      <c r="AE18" s="210"/>
      <c r="AF18" s="210"/>
      <c r="AG18" s="210" t="s">
        <v>110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5">
      <c r="A19" s="217"/>
      <c r="B19" s="218"/>
      <c r="C19" s="250" t="s">
        <v>123</v>
      </c>
      <c r="D19" s="220"/>
      <c r="E19" s="221"/>
      <c r="F19" s="222"/>
      <c r="G19" s="222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110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17"/>
      <c r="B20" s="218"/>
      <c r="C20" s="249" t="s">
        <v>232</v>
      </c>
      <c r="D20" s="242"/>
      <c r="E20" s="242"/>
      <c r="F20" s="242"/>
      <c r="G20" s="242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0"/>
      <c r="Z20" s="210"/>
      <c r="AA20" s="210"/>
      <c r="AB20" s="210"/>
      <c r="AC20" s="210"/>
      <c r="AD20" s="210"/>
      <c r="AE20" s="210"/>
      <c r="AF20" s="210"/>
      <c r="AG20" s="210" t="s">
        <v>110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0.399999999999999" outlineLevel="1" x14ac:dyDescent="0.25">
      <c r="A21" s="217"/>
      <c r="B21" s="218"/>
      <c r="C21" s="247" t="s">
        <v>237</v>
      </c>
      <c r="D21" s="223"/>
      <c r="E21" s="224">
        <v>1</v>
      </c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0"/>
      <c r="Z21" s="210"/>
      <c r="AA21" s="210"/>
      <c r="AB21" s="210"/>
      <c r="AC21" s="210"/>
      <c r="AD21" s="210"/>
      <c r="AE21" s="210"/>
      <c r="AF21" s="210"/>
      <c r="AG21" s="210" t="s">
        <v>112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17"/>
      <c r="B22" s="218"/>
      <c r="C22" s="248"/>
      <c r="D22" s="241"/>
      <c r="E22" s="241"/>
      <c r="F22" s="241"/>
      <c r="G22" s="241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113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5">
      <c r="A23" s="232">
        <v>4</v>
      </c>
      <c r="B23" s="233" t="s">
        <v>238</v>
      </c>
      <c r="C23" s="245" t="s">
        <v>239</v>
      </c>
      <c r="D23" s="234" t="s">
        <v>229</v>
      </c>
      <c r="E23" s="235">
        <v>1</v>
      </c>
      <c r="F23" s="236"/>
      <c r="G23" s="237">
        <f>ROUND(E23*F23,2)</f>
        <v>0</v>
      </c>
      <c r="H23" s="236"/>
      <c r="I23" s="237">
        <f>ROUND(E23*H23,2)</f>
        <v>0</v>
      </c>
      <c r="J23" s="236"/>
      <c r="K23" s="237">
        <f>ROUND(E23*J23,2)</f>
        <v>0</v>
      </c>
      <c r="L23" s="237">
        <v>21</v>
      </c>
      <c r="M23" s="237">
        <f>G23*(1+L23/100)</f>
        <v>0</v>
      </c>
      <c r="N23" s="237">
        <v>0</v>
      </c>
      <c r="O23" s="237">
        <f>ROUND(E23*N23,2)</f>
        <v>0</v>
      </c>
      <c r="P23" s="237">
        <v>0</v>
      </c>
      <c r="Q23" s="237">
        <f>ROUND(E23*P23,2)</f>
        <v>0</v>
      </c>
      <c r="R23" s="237"/>
      <c r="S23" s="237" t="s">
        <v>105</v>
      </c>
      <c r="T23" s="238" t="s">
        <v>106</v>
      </c>
      <c r="U23" s="219">
        <v>0</v>
      </c>
      <c r="V23" s="219">
        <f>ROUND(E23*U23,2)</f>
        <v>0</v>
      </c>
      <c r="W23" s="219"/>
      <c r="X23" s="219" t="s">
        <v>107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108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5">
      <c r="A24" s="217"/>
      <c r="B24" s="218"/>
      <c r="C24" s="246" t="s">
        <v>157</v>
      </c>
      <c r="D24" s="240"/>
      <c r="E24" s="240"/>
      <c r="F24" s="240"/>
      <c r="G24" s="240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0"/>
      <c r="Z24" s="210"/>
      <c r="AA24" s="210"/>
      <c r="AB24" s="210"/>
      <c r="AC24" s="210"/>
      <c r="AD24" s="210"/>
      <c r="AE24" s="210"/>
      <c r="AF24" s="210"/>
      <c r="AG24" s="210" t="s">
        <v>110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5">
      <c r="A25" s="217"/>
      <c r="B25" s="218"/>
      <c r="C25" s="249" t="s">
        <v>240</v>
      </c>
      <c r="D25" s="242"/>
      <c r="E25" s="242"/>
      <c r="F25" s="242"/>
      <c r="G25" s="242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0"/>
      <c r="Z25" s="210"/>
      <c r="AA25" s="210"/>
      <c r="AB25" s="210"/>
      <c r="AC25" s="210"/>
      <c r="AD25" s="210"/>
      <c r="AE25" s="210"/>
      <c r="AF25" s="210"/>
      <c r="AG25" s="210" t="s">
        <v>110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39" t="str">
        <f>C25</f>
        <v>- dodání a osazení informačních tabulí v předepsaném provedení a množství s obsahem předepsaným zadavatelem</v>
      </c>
      <c r="BB25" s="210"/>
      <c r="BC25" s="210"/>
      <c r="BD25" s="210"/>
      <c r="BE25" s="210"/>
      <c r="BF25" s="210"/>
      <c r="BG25" s="210"/>
      <c r="BH25" s="210"/>
    </row>
    <row r="26" spans="1:60" outlineLevel="1" x14ac:dyDescent="0.25">
      <c r="A26" s="217"/>
      <c r="B26" s="218"/>
      <c r="C26" s="249" t="s">
        <v>241</v>
      </c>
      <c r="D26" s="242"/>
      <c r="E26" s="242"/>
      <c r="F26" s="242"/>
      <c r="G26" s="242"/>
      <c r="H26" s="219"/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19"/>
      <c r="Y26" s="210"/>
      <c r="Z26" s="210"/>
      <c r="AA26" s="210"/>
      <c r="AB26" s="210"/>
      <c r="AC26" s="210"/>
      <c r="AD26" s="210"/>
      <c r="AE26" s="210"/>
      <c r="AF26" s="210"/>
      <c r="AG26" s="210" t="s">
        <v>110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5">
      <c r="A27" s="217"/>
      <c r="B27" s="218"/>
      <c r="C27" s="249" t="s">
        <v>242</v>
      </c>
      <c r="D27" s="242"/>
      <c r="E27" s="242"/>
      <c r="F27" s="242"/>
      <c r="G27" s="242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210"/>
      <c r="Z27" s="210"/>
      <c r="AA27" s="210"/>
      <c r="AB27" s="210"/>
      <c r="AC27" s="210"/>
      <c r="AD27" s="210"/>
      <c r="AE27" s="210"/>
      <c r="AF27" s="210"/>
      <c r="AG27" s="210" t="s">
        <v>110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5">
      <c r="A28" s="217"/>
      <c r="B28" s="218"/>
      <c r="C28" s="249" t="s">
        <v>243</v>
      </c>
      <c r="D28" s="242"/>
      <c r="E28" s="242"/>
      <c r="F28" s="242"/>
      <c r="G28" s="242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10"/>
      <c r="Z28" s="210"/>
      <c r="AA28" s="210"/>
      <c r="AB28" s="210"/>
      <c r="AC28" s="210"/>
      <c r="AD28" s="210"/>
      <c r="AE28" s="210"/>
      <c r="AF28" s="210"/>
      <c r="AG28" s="210" t="s">
        <v>110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5">
      <c r="A29" s="217"/>
      <c r="B29" s="218"/>
      <c r="C29" s="249" t="s">
        <v>244</v>
      </c>
      <c r="D29" s="242"/>
      <c r="E29" s="242"/>
      <c r="F29" s="242"/>
      <c r="G29" s="242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0"/>
      <c r="Z29" s="210"/>
      <c r="AA29" s="210"/>
      <c r="AB29" s="210"/>
      <c r="AC29" s="210"/>
      <c r="AD29" s="210"/>
      <c r="AE29" s="210"/>
      <c r="AF29" s="210"/>
      <c r="AG29" s="210" t="s">
        <v>110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5">
      <c r="A30" s="217"/>
      <c r="B30" s="218"/>
      <c r="C30" s="247" t="s">
        <v>245</v>
      </c>
      <c r="D30" s="223"/>
      <c r="E30" s="224">
        <v>1</v>
      </c>
      <c r="F30" s="219"/>
      <c r="G30" s="219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0"/>
      <c r="Z30" s="210"/>
      <c r="AA30" s="210"/>
      <c r="AB30" s="210"/>
      <c r="AC30" s="210"/>
      <c r="AD30" s="210"/>
      <c r="AE30" s="210"/>
      <c r="AF30" s="210"/>
      <c r="AG30" s="210" t="s">
        <v>112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5">
      <c r="A31" s="217"/>
      <c r="B31" s="218"/>
      <c r="C31" s="248"/>
      <c r="D31" s="241"/>
      <c r="E31" s="241"/>
      <c r="F31" s="241"/>
      <c r="G31" s="241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0"/>
      <c r="Z31" s="210"/>
      <c r="AA31" s="210"/>
      <c r="AB31" s="210"/>
      <c r="AC31" s="210"/>
      <c r="AD31" s="210"/>
      <c r="AE31" s="210"/>
      <c r="AF31" s="210"/>
      <c r="AG31" s="210" t="s">
        <v>113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5">
      <c r="A32" s="232">
        <v>5</v>
      </c>
      <c r="B32" s="233" t="s">
        <v>246</v>
      </c>
      <c r="C32" s="245" t="s">
        <v>247</v>
      </c>
      <c r="D32" s="234" t="s">
        <v>229</v>
      </c>
      <c r="E32" s="235">
        <v>1</v>
      </c>
      <c r="F32" s="236"/>
      <c r="G32" s="237">
        <f>ROUND(E32*F32,2)</f>
        <v>0</v>
      </c>
      <c r="H32" s="236"/>
      <c r="I32" s="237">
        <f>ROUND(E32*H32,2)</f>
        <v>0</v>
      </c>
      <c r="J32" s="236"/>
      <c r="K32" s="237">
        <f>ROUND(E32*J32,2)</f>
        <v>0</v>
      </c>
      <c r="L32" s="237">
        <v>21</v>
      </c>
      <c r="M32" s="237">
        <f>G32*(1+L32/100)</f>
        <v>0</v>
      </c>
      <c r="N32" s="237">
        <v>0</v>
      </c>
      <c r="O32" s="237">
        <f>ROUND(E32*N32,2)</f>
        <v>0</v>
      </c>
      <c r="P32" s="237">
        <v>0</v>
      </c>
      <c r="Q32" s="237">
        <f>ROUND(E32*P32,2)</f>
        <v>0</v>
      </c>
      <c r="R32" s="237"/>
      <c r="S32" s="237" t="s">
        <v>105</v>
      </c>
      <c r="T32" s="238" t="s">
        <v>106</v>
      </c>
      <c r="U32" s="219">
        <v>0</v>
      </c>
      <c r="V32" s="219">
        <f>ROUND(E32*U32,2)</f>
        <v>0</v>
      </c>
      <c r="W32" s="219"/>
      <c r="X32" s="219" t="s">
        <v>107</v>
      </c>
      <c r="Y32" s="210"/>
      <c r="Z32" s="210"/>
      <c r="AA32" s="210"/>
      <c r="AB32" s="210"/>
      <c r="AC32" s="210"/>
      <c r="AD32" s="210"/>
      <c r="AE32" s="210"/>
      <c r="AF32" s="210"/>
      <c r="AG32" s="210" t="s">
        <v>108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5">
      <c r="A33" s="217"/>
      <c r="B33" s="218"/>
      <c r="C33" s="246" t="s">
        <v>248</v>
      </c>
      <c r="D33" s="240"/>
      <c r="E33" s="240"/>
      <c r="F33" s="240"/>
      <c r="G33" s="240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0"/>
      <c r="Z33" s="210"/>
      <c r="AA33" s="210"/>
      <c r="AB33" s="210"/>
      <c r="AC33" s="210"/>
      <c r="AD33" s="210"/>
      <c r="AE33" s="210"/>
      <c r="AF33" s="210"/>
      <c r="AG33" s="210" t="s">
        <v>110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5">
      <c r="A34" s="217"/>
      <c r="B34" s="218"/>
      <c r="C34" s="247" t="s">
        <v>249</v>
      </c>
      <c r="D34" s="223"/>
      <c r="E34" s="224">
        <v>1</v>
      </c>
      <c r="F34" s="219"/>
      <c r="G34" s="219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0"/>
      <c r="Z34" s="210"/>
      <c r="AA34" s="210"/>
      <c r="AB34" s="210"/>
      <c r="AC34" s="210"/>
      <c r="AD34" s="210"/>
      <c r="AE34" s="210"/>
      <c r="AF34" s="210"/>
      <c r="AG34" s="210" t="s">
        <v>112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5">
      <c r="A35" s="217"/>
      <c r="B35" s="218"/>
      <c r="C35" s="248"/>
      <c r="D35" s="241"/>
      <c r="E35" s="241"/>
      <c r="F35" s="241"/>
      <c r="G35" s="241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0"/>
      <c r="Z35" s="210"/>
      <c r="AA35" s="210"/>
      <c r="AB35" s="210"/>
      <c r="AC35" s="210"/>
      <c r="AD35" s="210"/>
      <c r="AE35" s="210"/>
      <c r="AF35" s="210"/>
      <c r="AG35" s="210" t="s">
        <v>113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5">
      <c r="A36" s="232">
        <v>6</v>
      </c>
      <c r="B36" s="233" t="s">
        <v>246</v>
      </c>
      <c r="C36" s="245" t="s">
        <v>247</v>
      </c>
      <c r="D36" s="234" t="s">
        <v>229</v>
      </c>
      <c r="E36" s="235">
        <v>1</v>
      </c>
      <c r="F36" s="236"/>
      <c r="G36" s="237">
        <f>ROUND(E36*F36,2)</f>
        <v>0</v>
      </c>
      <c r="H36" s="236"/>
      <c r="I36" s="237">
        <f>ROUND(E36*H36,2)</f>
        <v>0</v>
      </c>
      <c r="J36" s="236"/>
      <c r="K36" s="237">
        <f>ROUND(E36*J36,2)</f>
        <v>0</v>
      </c>
      <c r="L36" s="237">
        <v>21</v>
      </c>
      <c r="M36" s="237">
        <f>G36*(1+L36/100)</f>
        <v>0</v>
      </c>
      <c r="N36" s="237">
        <v>0</v>
      </c>
      <c r="O36" s="237">
        <f>ROUND(E36*N36,2)</f>
        <v>0</v>
      </c>
      <c r="P36" s="237">
        <v>0</v>
      </c>
      <c r="Q36" s="237">
        <f>ROUND(E36*P36,2)</f>
        <v>0</v>
      </c>
      <c r="R36" s="237"/>
      <c r="S36" s="237" t="s">
        <v>105</v>
      </c>
      <c r="T36" s="238" t="s">
        <v>106</v>
      </c>
      <c r="U36" s="219">
        <v>0</v>
      </c>
      <c r="V36" s="219">
        <f>ROUND(E36*U36,2)</f>
        <v>0</v>
      </c>
      <c r="W36" s="219"/>
      <c r="X36" s="219" t="s">
        <v>107</v>
      </c>
      <c r="Y36" s="210"/>
      <c r="Z36" s="210"/>
      <c r="AA36" s="210"/>
      <c r="AB36" s="210"/>
      <c r="AC36" s="210"/>
      <c r="AD36" s="210"/>
      <c r="AE36" s="210"/>
      <c r="AF36" s="210"/>
      <c r="AG36" s="210" t="s">
        <v>108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5">
      <c r="A37" s="217"/>
      <c r="B37" s="218"/>
      <c r="C37" s="246" t="s">
        <v>250</v>
      </c>
      <c r="D37" s="240"/>
      <c r="E37" s="240"/>
      <c r="F37" s="240"/>
      <c r="G37" s="240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10"/>
      <c r="Z37" s="210"/>
      <c r="AA37" s="210"/>
      <c r="AB37" s="210"/>
      <c r="AC37" s="210"/>
      <c r="AD37" s="210"/>
      <c r="AE37" s="210"/>
      <c r="AF37" s="210"/>
      <c r="AG37" s="210" t="s">
        <v>110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5">
      <c r="A38" s="217"/>
      <c r="B38" s="218"/>
      <c r="C38" s="250" t="s">
        <v>123</v>
      </c>
      <c r="D38" s="220"/>
      <c r="E38" s="221"/>
      <c r="F38" s="222"/>
      <c r="G38" s="222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0"/>
      <c r="Z38" s="210"/>
      <c r="AA38" s="210"/>
      <c r="AB38" s="210"/>
      <c r="AC38" s="210"/>
      <c r="AD38" s="210"/>
      <c r="AE38" s="210"/>
      <c r="AF38" s="210"/>
      <c r="AG38" s="210" t="s">
        <v>110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5">
      <c r="A39" s="217"/>
      <c r="B39" s="218"/>
      <c r="C39" s="249" t="s">
        <v>251</v>
      </c>
      <c r="D39" s="242"/>
      <c r="E39" s="242"/>
      <c r="F39" s="242"/>
      <c r="G39" s="242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0"/>
      <c r="Z39" s="210"/>
      <c r="AA39" s="210"/>
      <c r="AB39" s="210"/>
      <c r="AC39" s="210"/>
      <c r="AD39" s="210"/>
      <c r="AE39" s="210"/>
      <c r="AF39" s="210"/>
      <c r="AG39" s="210" t="s">
        <v>110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5">
      <c r="A40" s="217"/>
      <c r="B40" s="218"/>
      <c r="C40" s="249" t="s">
        <v>252</v>
      </c>
      <c r="D40" s="242"/>
      <c r="E40" s="242"/>
      <c r="F40" s="242"/>
      <c r="G40" s="242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0"/>
      <c r="Z40" s="210"/>
      <c r="AA40" s="210"/>
      <c r="AB40" s="210"/>
      <c r="AC40" s="210"/>
      <c r="AD40" s="210"/>
      <c r="AE40" s="210"/>
      <c r="AF40" s="210"/>
      <c r="AG40" s="210" t="s">
        <v>110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5">
      <c r="A41" s="217"/>
      <c r="B41" s="218"/>
      <c r="C41" s="249" t="s">
        <v>253</v>
      </c>
      <c r="D41" s="242"/>
      <c r="E41" s="242"/>
      <c r="F41" s="242"/>
      <c r="G41" s="242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0"/>
      <c r="Z41" s="210"/>
      <c r="AA41" s="210"/>
      <c r="AB41" s="210"/>
      <c r="AC41" s="210"/>
      <c r="AD41" s="210"/>
      <c r="AE41" s="210"/>
      <c r="AF41" s="210"/>
      <c r="AG41" s="210" t="s">
        <v>110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5">
      <c r="A42" s="217"/>
      <c r="B42" s="218"/>
      <c r="C42" s="250" t="s">
        <v>123</v>
      </c>
      <c r="D42" s="220"/>
      <c r="E42" s="221"/>
      <c r="F42" s="222"/>
      <c r="G42" s="222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0"/>
      <c r="Z42" s="210"/>
      <c r="AA42" s="210"/>
      <c r="AB42" s="210"/>
      <c r="AC42" s="210"/>
      <c r="AD42" s="210"/>
      <c r="AE42" s="210"/>
      <c r="AF42" s="210"/>
      <c r="AG42" s="210" t="s">
        <v>110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5">
      <c r="A43" s="217"/>
      <c r="B43" s="218"/>
      <c r="C43" s="249" t="s">
        <v>254</v>
      </c>
      <c r="D43" s="242"/>
      <c r="E43" s="242"/>
      <c r="F43" s="242"/>
      <c r="G43" s="242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0"/>
      <c r="Z43" s="210"/>
      <c r="AA43" s="210"/>
      <c r="AB43" s="210"/>
      <c r="AC43" s="210"/>
      <c r="AD43" s="210"/>
      <c r="AE43" s="210"/>
      <c r="AF43" s="210"/>
      <c r="AG43" s="210" t="s">
        <v>110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5">
      <c r="A44" s="217"/>
      <c r="B44" s="218"/>
      <c r="C44" s="250" t="s">
        <v>123</v>
      </c>
      <c r="D44" s="220"/>
      <c r="E44" s="221"/>
      <c r="F44" s="222"/>
      <c r="G44" s="222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10"/>
      <c r="Z44" s="210"/>
      <c r="AA44" s="210"/>
      <c r="AB44" s="210"/>
      <c r="AC44" s="210"/>
      <c r="AD44" s="210"/>
      <c r="AE44" s="210"/>
      <c r="AF44" s="210"/>
      <c r="AG44" s="210" t="s">
        <v>110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5">
      <c r="A45" s="217"/>
      <c r="B45" s="218"/>
      <c r="C45" s="249" t="s">
        <v>255</v>
      </c>
      <c r="D45" s="242"/>
      <c r="E45" s="242"/>
      <c r="F45" s="242"/>
      <c r="G45" s="242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0"/>
      <c r="Z45" s="210"/>
      <c r="AA45" s="210"/>
      <c r="AB45" s="210"/>
      <c r="AC45" s="210"/>
      <c r="AD45" s="210"/>
      <c r="AE45" s="210"/>
      <c r="AF45" s="210"/>
      <c r="AG45" s="210" t="s">
        <v>110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5">
      <c r="A46" s="217"/>
      <c r="B46" s="218"/>
      <c r="C46" s="249" t="s">
        <v>256</v>
      </c>
      <c r="D46" s="242"/>
      <c r="E46" s="242"/>
      <c r="F46" s="242"/>
      <c r="G46" s="242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0"/>
      <c r="Z46" s="210"/>
      <c r="AA46" s="210"/>
      <c r="AB46" s="210"/>
      <c r="AC46" s="210"/>
      <c r="AD46" s="210"/>
      <c r="AE46" s="210"/>
      <c r="AF46" s="210"/>
      <c r="AG46" s="210" t="s">
        <v>110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5">
      <c r="A47" s="217"/>
      <c r="B47" s="218"/>
      <c r="C47" s="249" t="s">
        <v>257</v>
      </c>
      <c r="D47" s="242"/>
      <c r="E47" s="242"/>
      <c r="F47" s="242"/>
      <c r="G47" s="242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0"/>
      <c r="Z47" s="210"/>
      <c r="AA47" s="210"/>
      <c r="AB47" s="210"/>
      <c r="AC47" s="210"/>
      <c r="AD47" s="210"/>
      <c r="AE47" s="210"/>
      <c r="AF47" s="210"/>
      <c r="AG47" s="210" t="s">
        <v>110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39" t="str">
        <f>C47</f>
        <v>- kontrola kvality dat &gt; ověření přesnosti kontrolním měřením v minimálním rozsahu jednoho kontrolního bodu na 100 m2</v>
      </c>
      <c r="BB47" s="210"/>
      <c r="BC47" s="210"/>
      <c r="BD47" s="210"/>
      <c r="BE47" s="210"/>
      <c r="BF47" s="210"/>
      <c r="BG47" s="210"/>
      <c r="BH47" s="210"/>
    </row>
    <row r="48" spans="1:60" outlineLevel="1" x14ac:dyDescent="0.25">
      <c r="A48" s="217"/>
      <c r="B48" s="218"/>
      <c r="C48" s="247" t="s">
        <v>258</v>
      </c>
      <c r="D48" s="223"/>
      <c r="E48" s="224">
        <v>1</v>
      </c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0"/>
      <c r="Z48" s="210"/>
      <c r="AA48" s="210"/>
      <c r="AB48" s="210"/>
      <c r="AC48" s="210"/>
      <c r="AD48" s="210"/>
      <c r="AE48" s="210"/>
      <c r="AF48" s="210"/>
      <c r="AG48" s="210" t="s">
        <v>112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5">
      <c r="A49" s="217"/>
      <c r="B49" s="218"/>
      <c r="C49" s="248"/>
      <c r="D49" s="241"/>
      <c r="E49" s="241"/>
      <c r="F49" s="241"/>
      <c r="G49" s="241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0"/>
      <c r="Z49" s="210"/>
      <c r="AA49" s="210"/>
      <c r="AB49" s="210"/>
      <c r="AC49" s="210"/>
      <c r="AD49" s="210"/>
      <c r="AE49" s="210"/>
      <c r="AF49" s="210"/>
      <c r="AG49" s="210" t="s">
        <v>113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5">
      <c r="A50" s="232">
        <v>7</v>
      </c>
      <c r="B50" s="233" t="s">
        <v>259</v>
      </c>
      <c r="C50" s="245" t="s">
        <v>260</v>
      </c>
      <c r="D50" s="234" t="s">
        <v>229</v>
      </c>
      <c r="E50" s="235">
        <v>1</v>
      </c>
      <c r="F50" s="236"/>
      <c r="G50" s="237">
        <f>ROUND(E50*F50,2)</f>
        <v>0</v>
      </c>
      <c r="H50" s="236"/>
      <c r="I50" s="237">
        <f>ROUND(E50*H50,2)</f>
        <v>0</v>
      </c>
      <c r="J50" s="236"/>
      <c r="K50" s="237">
        <f>ROUND(E50*J50,2)</f>
        <v>0</v>
      </c>
      <c r="L50" s="237">
        <v>21</v>
      </c>
      <c r="M50" s="237">
        <f>G50*(1+L50/100)</f>
        <v>0</v>
      </c>
      <c r="N50" s="237">
        <v>0</v>
      </c>
      <c r="O50" s="237">
        <f>ROUND(E50*N50,2)</f>
        <v>0</v>
      </c>
      <c r="P50" s="237">
        <v>0</v>
      </c>
      <c r="Q50" s="237">
        <f>ROUND(E50*P50,2)</f>
        <v>0</v>
      </c>
      <c r="R50" s="237"/>
      <c r="S50" s="237" t="s">
        <v>105</v>
      </c>
      <c r="T50" s="238" t="s">
        <v>106</v>
      </c>
      <c r="U50" s="219">
        <v>0</v>
      </c>
      <c r="V50" s="219">
        <f>ROUND(E50*U50,2)</f>
        <v>0</v>
      </c>
      <c r="W50" s="219"/>
      <c r="X50" s="219" t="s">
        <v>107</v>
      </c>
      <c r="Y50" s="210"/>
      <c r="Z50" s="210"/>
      <c r="AA50" s="210"/>
      <c r="AB50" s="210"/>
      <c r="AC50" s="210"/>
      <c r="AD50" s="210"/>
      <c r="AE50" s="210"/>
      <c r="AF50" s="210"/>
      <c r="AG50" s="210" t="s">
        <v>108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5">
      <c r="A51" s="217"/>
      <c r="B51" s="218"/>
      <c r="C51" s="246" t="s">
        <v>248</v>
      </c>
      <c r="D51" s="240"/>
      <c r="E51" s="240"/>
      <c r="F51" s="240"/>
      <c r="G51" s="240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10"/>
      <c r="Z51" s="210"/>
      <c r="AA51" s="210"/>
      <c r="AB51" s="210"/>
      <c r="AC51" s="210"/>
      <c r="AD51" s="210"/>
      <c r="AE51" s="210"/>
      <c r="AF51" s="210"/>
      <c r="AG51" s="210" t="s">
        <v>110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5">
      <c r="A52" s="217"/>
      <c r="B52" s="218"/>
      <c r="C52" s="247" t="s">
        <v>261</v>
      </c>
      <c r="D52" s="223"/>
      <c r="E52" s="224">
        <v>1</v>
      </c>
      <c r="F52" s="219"/>
      <c r="G52" s="219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10"/>
      <c r="Z52" s="210"/>
      <c r="AA52" s="210"/>
      <c r="AB52" s="210"/>
      <c r="AC52" s="210"/>
      <c r="AD52" s="210"/>
      <c r="AE52" s="210"/>
      <c r="AF52" s="210"/>
      <c r="AG52" s="210" t="s">
        <v>112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5">
      <c r="A53" s="217"/>
      <c r="B53" s="218"/>
      <c r="C53" s="248"/>
      <c r="D53" s="241"/>
      <c r="E53" s="241"/>
      <c r="F53" s="241"/>
      <c r="G53" s="241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0"/>
      <c r="Z53" s="210"/>
      <c r="AA53" s="210"/>
      <c r="AB53" s="210"/>
      <c r="AC53" s="210"/>
      <c r="AD53" s="210"/>
      <c r="AE53" s="210"/>
      <c r="AF53" s="210"/>
      <c r="AG53" s="210" t="s">
        <v>113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5">
      <c r="A54" s="232">
        <v>8</v>
      </c>
      <c r="B54" s="233" t="s">
        <v>262</v>
      </c>
      <c r="C54" s="245" t="s">
        <v>263</v>
      </c>
      <c r="D54" s="234" t="s">
        <v>229</v>
      </c>
      <c r="E54" s="235">
        <v>1</v>
      </c>
      <c r="F54" s="236"/>
      <c r="G54" s="237">
        <f>ROUND(E54*F54,2)</f>
        <v>0</v>
      </c>
      <c r="H54" s="236"/>
      <c r="I54" s="237">
        <f>ROUND(E54*H54,2)</f>
        <v>0</v>
      </c>
      <c r="J54" s="236"/>
      <c r="K54" s="237">
        <f>ROUND(E54*J54,2)</f>
        <v>0</v>
      </c>
      <c r="L54" s="237">
        <v>21</v>
      </c>
      <c r="M54" s="237">
        <f>G54*(1+L54/100)</f>
        <v>0</v>
      </c>
      <c r="N54" s="237">
        <v>0</v>
      </c>
      <c r="O54" s="237">
        <f>ROUND(E54*N54,2)</f>
        <v>0</v>
      </c>
      <c r="P54" s="237">
        <v>0</v>
      </c>
      <c r="Q54" s="237">
        <f>ROUND(E54*P54,2)</f>
        <v>0</v>
      </c>
      <c r="R54" s="237"/>
      <c r="S54" s="237" t="s">
        <v>105</v>
      </c>
      <c r="T54" s="238" t="s">
        <v>106</v>
      </c>
      <c r="U54" s="219">
        <v>0</v>
      </c>
      <c r="V54" s="219">
        <f>ROUND(E54*U54,2)</f>
        <v>0</v>
      </c>
      <c r="W54" s="219"/>
      <c r="X54" s="219" t="s">
        <v>107</v>
      </c>
      <c r="Y54" s="210"/>
      <c r="Z54" s="210"/>
      <c r="AA54" s="210"/>
      <c r="AB54" s="210"/>
      <c r="AC54" s="210"/>
      <c r="AD54" s="210"/>
      <c r="AE54" s="210"/>
      <c r="AF54" s="210"/>
      <c r="AG54" s="210" t="s">
        <v>108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5">
      <c r="A55" s="217"/>
      <c r="B55" s="218"/>
      <c r="C55" s="246" t="s">
        <v>157</v>
      </c>
      <c r="D55" s="240"/>
      <c r="E55" s="240"/>
      <c r="F55" s="240"/>
      <c r="G55" s="240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0"/>
      <c r="Z55" s="210"/>
      <c r="AA55" s="210"/>
      <c r="AB55" s="210"/>
      <c r="AC55" s="210"/>
      <c r="AD55" s="210"/>
      <c r="AE55" s="210"/>
      <c r="AF55" s="210"/>
      <c r="AG55" s="210" t="s">
        <v>110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5">
      <c r="A56" s="217"/>
      <c r="B56" s="218"/>
      <c r="C56" s="249" t="s">
        <v>264</v>
      </c>
      <c r="D56" s="242"/>
      <c r="E56" s="242"/>
      <c r="F56" s="242"/>
      <c r="G56" s="242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10"/>
      <c r="Z56" s="210"/>
      <c r="AA56" s="210"/>
      <c r="AB56" s="210"/>
      <c r="AC56" s="210"/>
      <c r="AD56" s="210"/>
      <c r="AE56" s="210"/>
      <c r="AF56" s="210"/>
      <c r="AG56" s="210" t="s">
        <v>110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5">
      <c r="A57" s="217"/>
      <c r="B57" s="218"/>
      <c r="C57" s="249" t="s">
        <v>265</v>
      </c>
      <c r="D57" s="242"/>
      <c r="E57" s="242"/>
      <c r="F57" s="242"/>
      <c r="G57" s="242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9"/>
      <c r="Y57" s="210"/>
      <c r="Z57" s="210"/>
      <c r="AA57" s="210"/>
      <c r="AB57" s="210"/>
      <c r="AC57" s="210"/>
      <c r="AD57" s="210"/>
      <c r="AE57" s="210"/>
      <c r="AF57" s="210"/>
      <c r="AG57" s="210" t="s">
        <v>110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39" t="str">
        <f>C57</f>
        <v>- zadavatelem specifikované výstupy (fotografie v papírovém a digitálním formátu) v požadovaném počtu</v>
      </c>
      <c r="BB57" s="210"/>
      <c r="BC57" s="210"/>
      <c r="BD57" s="210"/>
      <c r="BE57" s="210"/>
      <c r="BF57" s="210"/>
      <c r="BG57" s="210"/>
      <c r="BH57" s="210"/>
    </row>
    <row r="58" spans="1:60" outlineLevel="1" x14ac:dyDescent="0.25">
      <c r="A58" s="217"/>
      <c r="B58" s="218"/>
      <c r="C58" s="249" t="s">
        <v>266</v>
      </c>
      <c r="D58" s="242"/>
      <c r="E58" s="242"/>
      <c r="F58" s="242"/>
      <c r="G58" s="242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0"/>
      <c r="Z58" s="210"/>
      <c r="AA58" s="210"/>
      <c r="AB58" s="210"/>
      <c r="AC58" s="210"/>
      <c r="AD58" s="210"/>
      <c r="AE58" s="210"/>
      <c r="AF58" s="210"/>
      <c r="AG58" s="210" t="s">
        <v>110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5">
      <c r="A59" s="217"/>
      <c r="B59" s="218"/>
      <c r="C59" s="247" t="s">
        <v>267</v>
      </c>
      <c r="D59" s="223"/>
      <c r="E59" s="224">
        <v>1</v>
      </c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0"/>
      <c r="Z59" s="210"/>
      <c r="AA59" s="210"/>
      <c r="AB59" s="210"/>
      <c r="AC59" s="210"/>
      <c r="AD59" s="210"/>
      <c r="AE59" s="210"/>
      <c r="AF59" s="210"/>
      <c r="AG59" s="210" t="s">
        <v>112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5">
      <c r="A60" s="217"/>
      <c r="B60" s="218"/>
      <c r="C60" s="248"/>
      <c r="D60" s="241"/>
      <c r="E60" s="241"/>
      <c r="F60" s="241"/>
      <c r="G60" s="241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0"/>
      <c r="Z60" s="210"/>
      <c r="AA60" s="210"/>
      <c r="AB60" s="210"/>
      <c r="AC60" s="210"/>
      <c r="AD60" s="210"/>
      <c r="AE60" s="210"/>
      <c r="AF60" s="210"/>
      <c r="AG60" s="210" t="s">
        <v>113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5">
      <c r="A61" s="232">
        <v>9</v>
      </c>
      <c r="B61" s="233" t="s">
        <v>268</v>
      </c>
      <c r="C61" s="245" t="s">
        <v>269</v>
      </c>
      <c r="D61" s="234" t="s">
        <v>229</v>
      </c>
      <c r="E61" s="235">
        <v>1</v>
      </c>
      <c r="F61" s="236"/>
      <c r="G61" s="237">
        <f>ROUND(E61*F61,2)</f>
        <v>0</v>
      </c>
      <c r="H61" s="236"/>
      <c r="I61" s="237">
        <f>ROUND(E61*H61,2)</f>
        <v>0</v>
      </c>
      <c r="J61" s="236"/>
      <c r="K61" s="237">
        <f>ROUND(E61*J61,2)</f>
        <v>0</v>
      </c>
      <c r="L61" s="237">
        <v>21</v>
      </c>
      <c r="M61" s="237">
        <f>G61*(1+L61/100)</f>
        <v>0</v>
      </c>
      <c r="N61" s="237">
        <v>0</v>
      </c>
      <c r="O61" s="237">
        <f>ROUND(E61*N61,2)</f>
        <v>0</v>
      </c>
      <c r="P61" s="237">
        <v>0</v>
      </c>
      <c r="Q61" s="237">
        <f>ROUND(E61*P61,2)</f>
        <v>0</v>
      </c>
      <c r="R61" s="237"/>
      <c r="S61" s="237" t="s">
        <v>105</v>
      </c>
      <c r="T61" s="238" t="s">
        <v>106</v>
      </c>
      <c r="U61" s="219">
        <v>0</v>
      </c>
      <c r="V61" s="219">
        <f>ROUND(E61*U61,2)</f>
        <v>0</v>
      </c>
      <c r="W61" s="219"/>
      <c r="X61" s="219" t="s">
        <v>107</v>
      </c>
      <c r="Y61" s="210"/>
      <c r="Z61" s="210"/>
      <c r="AA61" s="210"/>
      <c r="AB61" s="210"/>
      <c r="AC61" s="210"/>
      <c r="AD61" s="210"/>
      <c r="AE61" s="210"/>
      <c r="AF61" s="210"/>
      <c r="AG61" s="210" t="s">
        <v>108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ht="21" outlineLevel="1" x14ac:dyDescent="0.25">
      <c r="A62" s="217"/>
      <c r="B62" s="218"/>
      <c r="C62" s="246" t="s">
        <v>270</v>
      </c>
      <c r="D62" s="240"/>
      <c r="E62" s="240"/>
      <c r="F62" s="240"/>
      <c r="G62" s="240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0"/>
      <c r="Z62" s="210"/>
      <c r="AA62" s="210"/>
      <c r="AB62" s="210"/>
      <c r="AC62" s="210"/>
      <c r="AD62" s="210"/>
      <c r="AE62" s="210"/>
      <c r="AF62" s="210"/>
      <c r="AG62" s="210" t="s">
        <v>110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39" t="str">
        <f>C62</f>
        <v>zahrnuje objednatelem povolené náklady na pořízení (event. pronájem), provozování, udržování a likvidaci zhotovitelova zařízení. Staveniště bude vybavené WC buňkou.</v>
      </c>
      <c r="BB62" s="210"/>
      <c r="BC62" s="210"/>
      <c r="BD62" s="210"/>
      <c r="BE62" s="210"/>
      <c r="BF62" s="210"/>
      <c r="BG62" s="210"/>
      <c r="BH62" s="210"/>
    </row>
    <row r="63" spans="1:60" outlineLevel="1" x14ac:dyDescent="0.25">
      <c r="A63" s="217"/>
      <c r="B63" s="218"/>
      <c r="C63" s="250" t="s">
        <v>123</v>
      </c>
      <c r="D63" s="220"/>
      <c r="E63" s="221"/>
      <c r="F63" s="222"/>
      <c r="G63" s="222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10"/>
      <c r="Z63" s="210"/>
      <c r="AA63" s="210"/>
      <c r="AB63" s="210"/>
      <c r="AC63" s="210"/>
      <c r="AD63" s="210"/>
      <c r="AE63" s="210"/>
      <c r="AF63" s="210"/>
      <c r="AG63" s="210" t="s">
        <v>110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5">
      <c r="A64" s="217"/>
      <c r="B64" s="218"/>
      <c r="C64" s="249" t="s">
        <v>271</v>
      </c>
      <c r="D64" s="242"/>
      <c r="E64" s="242"/>
      <c r="F64" s="242"/>
      <c r="G64" s="242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10"/>
      <c r="Z64" s="210"/>
      <c r="AA64" s="210"/>
      <c r="AB64" s="210"/>
      <c r="AC64" s="210"/>
      <c r="AD64" s="210"/>
      <c r="AE64" s="210"/>
      <c r="AF64" s="210"/>
      <c r="AG64" s="210" t="s">
        <v>110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5">
      <c r="A65" s="217"/>
      <c r="B65" s="218"/>
      <c r="C65" s="248"/>
      <c r="D65" s="241"/>
      <c r="E65" s="241"/>
      <c r="F65" s="241"/>
      <c r="G65" s="241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10"/>
      <c r="Z65" s="210"/>
      <c r="AA65" s="210"/>
      <c r="AB65" s="210"/>
      <c r="AC65" s="210"/>
      <c r="AD65" s="210"/>
      <c r="AE65" s="210"/>
      <c r="AF65" s="210"/>
      <c r="AG65" s="210" t="s">
        <v>113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5">
      <c r="A66" s="232">
        <v>10</v>
      </c>
      <c r="B66" s="233" t="s">
        <v>272</v>
      </c>
      <c r="C66" s="245" t="s">
        <v>273</v>
      </c>
      <c r="D66" s="234" t="s">
        <v>229</v>
      </c>
      <c r="E66" s="235">
        <v>1</v>
      </c>
      <c r="F66" s="236"/>
      <c r="G66" s="237">
        <f>ROUND(E66*F66,2)</f>
        <v>0</v>
      </c>
      <c r="H66" s="236"/>
      <c r="I66" s="237">
        <f>ROUND(E66*H66,2)</f>
        <v>0</v>
      </c>
      <c r="J66" s="236"/>
      <c r="K66" s="237">
        <f>ROUND(E66*J66,2)</f>
        <v>0</v>
      </c>
      <c r="L66" s="237">
        <v>21</v>
      </c>
      <c r="M66" s="237">
        <f>G66*(1+L66/100)</f>
        <v>0</v>
      </c>
      <c r="N66" s="237">
        <v>0</v>
      </c>
      <c r="O66" s="237">
        <f>ROUND(E66*N66,2)</f>
        <v>0</v>
      </c>
      <c r="P66" s="237">
        <v>0</v>
      </c>
      <c r="Q66" s="237">
        <f>ROUND(E66*P66,2)</f>
        <v>0</v>
      </c>
      <c r="R66" s="237"/>
      <c r="S66" s="237" t="s">
        <v>105</v>
      </c>
      <c r="T66" s="238" t="s">
        <v>106</v>
      </c>
      <c r="U66" s="219">
        <v>0</v>
      </c>
      <c r="V66" s="219">
        <f>ROUND(E66*U66,2)</f>
        <v>0</v>
      </c>
      <c r="W66" s="219"/>
      <c r="X66" s="219" t="s">
        <v>107</v>
      </c>
      <c r="Y66" s="210"/>
      <c r="Z66" s="210"/>
      <c r="AA66" s="210"/>
      <c r="AB66" s="210"/>
      <c r="AC66" s="210"/>
      <c r="AD66" s="210"/>
      <c r="AE66" s="210"/>
      <c r="AF66" s="210"/>
      <c r="AG66" s="210" t="s">
        <v>108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5">
      <c r="A67" s="217"/>
      <c r="B67" s="218"/>
      <c r="C67" s="246" t="s">
        <v>274</v>
      </c>
      <c r="D67" s="240"/>
      <c r="E67" s="240"/>
      <c r="F67" s="240"/>
      <c r="G67" s="240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0"/>
      <c r="Z67" s="210"/>
      <c r="AA67" s="210"/>
      <c r="AB67" s="210"/>
      <c r="AC67" s="210"/>
      <c r="AD67" s="210"/>
      <c r="AE67" s="210"/>
      <c r="AF67" s="210"/>
      <c r="AG67" s="210" t="s">
        <v>110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5">
      <c r="A68" s="217"/>
      <c r="B68" s="218"/>
      <c r="C68" s="248"/>
      <c r="D68" s="241"/>
      <c r="E68" s="241"/>
      <c r="F68" s="241"/>
      <c r="G68" s="241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10"/>
      <c r="Z68" s="210"/>
      <c r="AA68" s="210"/>
      <c r="AB68" s="210"/>
      <c r="AC68" s="210"/>
      <c r="AD68" s="210"/>
      <c r="AE68" s="210"/>
      <c r="AF68" s="210"/>
      <c r="AG68" s="210" t="s">
        <v>113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x14ac:dyDescent="0.25">
      <c r="A69" s="3"/>
      <c r="B69" s="4"/>
      <c r="C69" s="251"/>
      <c r="D69" s="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AE69">
        <v>15</v>
      </c>
      <c r="AF69">
        <v>21</v>
      </c>
      <c r="AG69" t="s">
        <v>87</v>
      </c>
    </row>
    <row r="70" spans="1:60" x14ac:dyDescent="0.25">
      <c r="A70" s="213"/>
      <c r="B70" s="214" t="s">
        <v>29</v>
      </c>
      <c r="C70" s="252"/>
      <c r="D70" s="215"/>
      <c r="E70" s="216"/>
      <c r="F70" s="216"/>
      <c r="G70" s="243">
        <f>G8</f>
        <v>0</v>
      </c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AE70">
        <f>SUMIF(L7:L68,AE69,G7:G68)</f>
        <v>0</v>
      </c>
      <c r="AF70">
        <f>SUMIF(L7:L68,AF69,G7:G68)</f>
        <v>0</v>
      </c>
      <c r="AG70" t="s">
        <v>193</v>
      </c>
    </row>
    <row r="71" spans="1:60" x14ac:dyDescent="0.25">
      <c r="C71" s="253"/>
      <c r="D71" s="10"/>
      <c r="AG71" t="s">
        <v>195</v>
      </c>
    </row>
    <row r="72" spans="1:60" x14ac:dyDescent="0.25">
      <c r="D72" s="10"/>
    </row>
    <row r="73" spans="1:60" x14ac:dyDescent="0.25">
      <c r="D73" s="10"/>
    </row>
    <row r="74" spans="1:60" x14ac:dyDescent="0.25">
      <c r="D74" s="10"/>
    </row>
    <row r="75" spans="1:60" x14ac:dyDescent="0.25">
      <c r="D75" s="10"/>
    </row>
    <row r="76" spans="1:60" x14ac:dyDescent="0.25">
      <c r="D76" s="10"/>
    </row>
    <row r="77" spans="1:60" x14ac:dyDescent="0.25">
      <c r="D77" s="10"/>
    </row>
    <row r="78" spans="1:60" x14ac:dyDescent="0.25">
      <c r="D78" s="10"/>
    </row>
    <row r="79" spans="1:60" x14ac:dyDescent="0.25">
      <c r="D79" s="10"/>
    </row>
    <row r="80" spans="1:60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KxdQ0CJCkr2CBu9ROeweoAbCAbHkgSWsVp8cuNoadB4ibmYdjY/uyXnMvPn1tkHgaJHXF+3ZVd8JJbFz+MHhJw==" saltValue="9OOe7aHnGwc08ndSmiQwPA==" spinCount="100000" sheet="1"/>
  <mergeCells count="42">
    <mergeCell ref="C60:G60"/>
    <mergeCell ref="C62:G62"/>
    <mergeCell ref="C64:G64"/>
    <mergeCell ref="C65:G65"/>
    <mergeCell ref="C67:G67"/>
    <mergeCell ref="C68:G68"/>
    <mergeCell ref="C51:G51"/>
    <mergeCell ref="C53:G53"/>
    <mergeCell ref="C55:G55"/>
    <mergeCell ref="C56:G56"/>
    <mergeCell ref="C57:G57"/>
    <mergeCell ref="C58:G58"/>
    <mergeCell ref="C41:G41"/>
    <mergeCell ref="C43:G43"/>
    <mergeCell ref="C45:G45"/>
    <mergeCell ref="C46:G46"/>
    <mergeCell ref="C47:G47"/>
    <mergeCell ref="C49:G49"/>
    <mergeCell ref="C31:G31"/>
    <mergeCell ref="C33:G33"/>
    <mergeCell ref="C35:G35"/>
    <mergeCell ref="C37:G37"/>
    <mergeCell ref="C39:G39"/>
    <mergeCell ref="C40:G40"/>
    <mergeCell ref="C24:G24"/>
    <mergeCell ref="C25:G25"/>
    <mergeCell ref="C26:G26"/>
    <mergeCell ref="C27:G27"/>
    <mergeCell ref="C28:G28"/>
    <mergeCell ref="C29:G29"/>
    <mergeCell ref="C14:G14"/>
    <mergeCell ref="C15:G15"/>
    <mergeCell ref="C17:G17"/>
    <mergeCell ref="C18:G18"/>
    <mergeCell ref="C20:G20"/>
    <mergeCell ref="C22:G22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SO 100 01 Pol</vt:lpstr>
      <vt:lpstr>SO 110 01 Pol</vt:lpstr>
      <vt:lpstr>SO 120 01 Pol</vt:lpstr>
      <vt:lpstr>SO 800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100 01 Pol'!Názvy_tisku</vt:lpstr>
      <vt:lpstr>'SO 110 01 Pol'!Názvy_tisku</vt:lpstr>
      <vt:lpstr>'SO 120 01 Pol'!Názvy_tisku</vt:lpstr>
      <vt:lpstr>'SO 800 01 Pol'!Názvy_tisku</vt:lpstr>
      <vt:lpstr>oadresa</vt:lpstr>
      <vt:lpstr>Stavba!Objednatel</vt:lpstr>
      <vt:lpstr>Stavba!Objekt</vt:lpstr>
      <vt:lpstr>'SO 100 01 Pol'!Oblast_tisku</vt:lpstr>
      <vt:lpstr>'SO 110 01 Pol'!Oblast_tisku</vt:lpstr>
      <vt:lpstr>'SO 120 01 Pol'!Oblast_tisku</vt:lpstr>
      <vt:lpstr>'SO 800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2019-03-19T12:27:02Z</cp:lastPrinted>
  <dcterms:created xsi:type="dcterms:W3CDTF">2009-04-08T07:15:50Z</dcterms:created>
  <dcterms:modified xsi:type="dcterms:W3CDTF">2023-04-11T09:52:54Z</dcterms:modified>
</cp:coreProperties>
</file>